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5" windowWidth="15330" windowHeight="3240" activeTab="0"/>
  </bookViews>
  <sheets>
    <sheet name="доходы" sheetId="1" r:id="rId1"/>
  </sheets>
  <definedNames>
    <definedName name="_xlnm.Print_Area" localSheetId="0">'доходы'!$A$1:$L$212</definedName>
  </definedNames>
  <calcPr fullCalcOnLoad="1" refMode="R1C1"/>
</workbook>
</file>

<file path=xl/sharedStrings.xml><?xml version="1.0" encoding="utf-8"?>
<sst xmlns="http://schemas.openxmlformats.org/spreadsheetml/2006/main" count="1363" uniqueCount="294">
  <si>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и 228 Налогового кодекса Российской Федерации</t>
    </r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</si>
  <si>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</si>
  <si>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</si>
  <si>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</si>
  <si>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</si>
  <si>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
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года№ 273-ФЗ «Об образовании в Российской Федерации», пунктом 6 статьи 8 закона края «Об образовании»</t>
  </si>
  <si>
    <t>7588</t>
  </si>
  <si>
    <t>7554</t>
  </si>
  <si>
    <t xml:space="preserve">Субвенции бюджетам муниципальных образований края 
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</si>
  <si>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13</t>
  </si>
  <si>
    <t>053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</si>
  <si>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</si>
  <si>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</si>
  <si>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2</t>
  </si>
  <si>
    <t>999</t>
  </si>
  <si>
    <t>003</t>
  </si>
  <si>
    <t>001</t>
  </si>
  <si>
    <t>151</t>
  </si>
  <si>
    <t>024</t>
  </si>
  <si>
    <t>130</t>
  </si>
  <si>
    <t>НАЛОГОВЫЕ И НЕНАЛОГОВЫЕ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</si>
  <si>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</si>
  <si>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</si>
  <si>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</si>
  <si>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ГОСУДАРСТВЕННАЯ ПОШЛИНА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</si>
  <si>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</si>
  <si>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</si>
  <si>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</si>
  <si>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</si>
  <si>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</si>
  <si>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 бюджетам  муниципальных районов на осуществление  первичного  воинского   учета   на территориях, где отсутствуют военные комиссариаты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</si>
  <si>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</si>
  <si>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</si>
  <si>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</si>
  <si>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</si>
  <si>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</si>
  <si>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</si>
  <si>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</si>
  <si>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</si>
  <si>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</si>
  <si>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</si>
  <si>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</si>
  <si>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</si>
  <si>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 бюджетной обеспеченности муниципальных районов из регионального фонда финансовой поддержки</t>
  </si>
  <si>
    <t>119</t>
  </si>
  <si>
    <t>8000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</si>
  <si>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</si>
  <si>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</si>
  <si>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 на поддержку мер по обеспечению сбалансированности бюджетов</t>
  </si>
  <si>
    <t>230</t>
  </si>
  <si>
    <t>240</t>
  </si>
  <si>
    <t>250</t>
  </si>
  <si>
    <t>260</t>
  </si>
  <si>
    <t>код классификации операций сектора государственного управления, относящихся к доходам бюджетов</t>
  </si>
  <si>
    <t>1</t>
  </si>
  <si>
    <t>00</t>
  </si>
  <si>
    <t>01</t>
  </si>
  <si>
    <t>Субсидии бюджетам бюдженой системы  Российской Федерации (межбюджетные субсидии)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</si>
  <si>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</si>
  <si>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</si>
  <si>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трасферты</t>
  </si>
  <si>
    <t>Субвенции  на обеспечение предоставления жилых помещений детям -сиротам и детям, оставшимся без попечения родителей, лицам из их числа по договорам найма специализированных жилых помещений  за счет средств краевого бюджета</t>
  </si>
  <si>
    <t>7517</t>
  </si>
  <si>
    <t>7604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</si>
  <si>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</si>
  <si>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7513</t>
  </si>
  <si>
    <t>7552</t>
  </si>
  <si>
    <t>7514</t>
  </si>
  <si>
    <t>7519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</si>
  <si>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</si>
  <si>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</si>
  <si>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Единый сельскохозяйственный налог (за налоговые периоды, истекшие до 1 января 2011 года)</t>
  </si>
  <si>
    <t>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</si>
  <si>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</si>
  <si>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2711</t>
  </si>
  <si>
    <t>7511</t>
  </si>
  <si>
    <t>0151</t>
  </si>
  <si>
    <t>013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</si>
  <si>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</si>
  <si>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33</t>
  </si>
  <si>
    <t>43</t>
  </si>
  <si>
    <t>ПРОЧИЕ БЕЗВОЗМЕЗДНЫЕ ПОСТУПЛЕНИЯ</t>
  </si>
  <si>
    <t>Прочие безвозмездные поступления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</si>
  <si>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</si>
  <si>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</si>
  <si>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</si>
  <si>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</si>
  <si>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</si>
  <si>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</si>
  <si>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</si>
  <si>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</si>
  <si>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</si>
  <si>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</si>
  <si>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04</t>
  </si>
  <si>
    <t>7518</t>
  </si>
  <si>
    <t xml:space="preserve">Субвенции бюджетам муниципальных образований края на 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</t>
  </si>
  <si>
    <t>(тыс. рублей)</t>
  </si>
  <si>
    <t>Государственная пошлина по делам, рассматриваемым в судах общей юрисдикции, мировыми судьями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</si>
  <si>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</si>
  <si>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</si>
  <si>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</si>
  <si>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</si>
  <si>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</si>
  <si>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</si>
  <si>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</si>
  <si>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</si>
  <si>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</si>
  <si>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</si>
  <si>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</si>
  <si>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</si>
  <si>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</si>
  <si>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</si>
  <si>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</si>
  <si>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</si>
  <si>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</si>
  <si>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</si>
  <si>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</si>
  <si>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</si>
  <si>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</si>
  <si>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</si>
  <si>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</si>
  <si>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</si>
  <si>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</si>
  <si>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</si>
  <si>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</si>
  <si>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</si>
  <si>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</si>
  <si>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оргпнов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</si>
  <si>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</si>
  <si>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</si>
  <si>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</si>
  <si>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 xml:space="preserve">Доходы от продажи земельных участков, государственная собственность на которые не разграничена </t>
  </si>
  <si>
    <t>код группы</t>
  </si>
  <si>
    <t>7601</t>
  </si>
  <si>
    <t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</t>
  </si>
  <si>
    <t>007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</si>
  <si>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</si>
  <si>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</si>
  <si>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</si>
  <si>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</si>
  <si>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</si>
  <si>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</si>
  <si>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</si>
  <si>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</si>
  <si>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</si>
  <si>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</si>
  <si>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</si>
  <si>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</si>
  <si>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</si>
  <si>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</si>
  <si>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</si>
  <si>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</si>
  <si>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07</t>
  </si>
  <si>
    <t>140</t>
  </si>
  <si>
    <t>120</t>
  </si>
  <si>
    <t>050</t>
  </si>
  <si>
    <t>1000</t>
  </si>
  <si>
    <t>10</t>
  </si>
  <si>
    <t>025</t>
  </si>
  <si>
    <t>035</t>
  </si>
  <si>
    <t>015</t>
  </si>
  <si>
    <t>410</t>
  </si>
  <si>
    <t>06</t>
  </si>
  <si>
    <t>430</t>
  </si>
  <si>
    <t>25</t>
  </si>
  <si>
    <t>060</t>
  </si>
  <si>
    <t>28</t>
  </si>
  <si>
    <t>90</t>
  </si>
  <si>
    <t>180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</si>
  <si>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</si>
  <si>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</si>
  <si>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</si>
  <si>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</si>
  <si>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</si>
  <si>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 государственная собственность на которые не разграничена,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</si>
  <si>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</si>
  <si>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</si>
  <si>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</si>
  <si>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</si>
  <si>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</si>
  <si>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</si>
  <si>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</si>
  <si>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</si>
  <si>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</si>
  <si>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7492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</si>
  <si>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</si>
  <si>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7570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</si>
  <si>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
</t>
  </si>
  <si>
    <t>19</t>
  </si>
  <si>
    <t>18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</si>
  <si>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</si>
  <si>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</si>
  <si>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бюджетов бюджетной системы Российской Федерации от возврата бюджетами бюджетной системы Российской Федерации 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</si>
  <si>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</si>
  <si>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</si>
  <si>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</si>
  <si>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Субсидии на 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министерству финансов Красноярского края в рамках непрограммных расходов отдельных органов исполнительной власти</t>
  </si>
  <si>
    <t>1021</t>
  </si>
  <si>
    <t>1031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</si>
  <si>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специалистам.</t>
  </si>
  <si>
    <t>Денежные взыскания (штрафы) за нарушение земельного законодательства</t>
  </si>
  <si>
    <t xml:space="preserve"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в соответствии с подпунктом 3 пункта 1 статьи 8 Закона Российской Федерации от 29 декабря 2012 года           № 273-ФЗ «Об образовании в Российской Федерации», пунктом 6 статьи 8 закона края  «Об образовании» </t>
  </si>
  <si>
    <t>008</t>
  </si>
  <si>
    <t xml:space="preserve">Субсидии бюджетам на обеспечение жильем молодых семей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</si>
  <si>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</t>
  </si>
  <si>
    <t>051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</si>
  <si>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</si>
  <si>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</si>
  <si>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7571</t>
  </si>
  <si>
    <t>009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</si>
  <si>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</si>
  <si>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</si>
  <si>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Прочие межбюджетные трансферты, передаваемые бюджетам</t>
  </si>
  <si>
    <t>Утверждено Решением о бюджете</t>
  </si>
  <si>
    <t>Исполнено</t>
  </si>
  <si>
    <t>% исполнения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</si>
  <si>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Налогового кодекса Российской Федерации</t>
    </r>
  </si>
  <si>
    <t>30</t>
  </si>
  <si>
    <t>Прочие денежные взыскания (штрафы) за правонарушения в области дорожного движения</t>
  </si>
  <si>
    <t>Невыясненные поступления, зачисляемые в бюджеты муниципальных районов</t>
  </si>
  <si>
    <t>Приложение 4</t>
  </si>
  <si>
    <t>к Решению Пировского районного Совета депутатов</t>
  </si>
  <si>
    <t>"Об утверждении отчета об исполнении районного бюджета за 2016 год"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</si>
  <si>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</si>
  <si>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</si>
  <si>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</si>
  <si>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</si>
  <si>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</si>
  <si>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075</t>
  </si>
  <si>
    <t>Доходы от сдачи в аренду имущества, составляющего государсивенную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</si>
  <si>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</si>
  <si>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квартир, находящихся в собственности муниципальных районов</t>
  </si>
  <si>
    <t>Доходы от продажи квартир</t>
  </si>
  <si>
    <t>088</t>
  </si>
  <si>
    <t>089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</si>
  <si>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</si>
  <si>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</si>
  <si>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</si>
  <si>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</si>
  <si>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7393</t>
  </si>
  <si>
    <t>7395</t>
  </si>
  <si>
    <t>7397</t>
  </si>
  <si>
    <t>7398</t>
  </si>
  <si>
    <t>7404</t>
  </si>
  <si>
    <t>7412</t>
  </si>
  <si>
    <t>7413</t>
  </si>
  <si>
    <t>7475</t>
  </si>
  <si>
    <t>7555</t>
  </si>
  <si>
    <t>7563</t>
  </si>
  <si>
    <t>7748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</si>
  <si>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</si>
  <si>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</si>
  <si>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</si>
  <si>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</si>
  <si>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</si>
  <si>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</si>
  <si>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</si>
  <si>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обеспечение деятельности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</si>
  <si>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</si>
  <si>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</si>
  <si>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</si>
  <si>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</si>
  <si>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за содействие повышению уровня открытости бюджетных данных в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</si>
  <si>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0640</t>
  </si>
  <si>
    <t>7566</t>
  </si>
  <si>
    <t>029</t>
  </si>
  <si>
    <t>115</t>
  </si>
  <si>
    <t>121</t>
  </si>
  <si>
    <t>7408</t>
  </si>
  <si>
    <t>7409</t>
  </si>
  <si>
    <t>7745</t>
  </si>
  <si>
    <t>Субвенции бюджетам муниципальных образований  на обеспечение бесплатного проезда детей и лиц, сопровождающих организованные группы детей, до места нахождения загородных  оздоровительных лагерей и обратно ( в соответствии с 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</si>
  <si>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</si>
  <si>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осуществление государственных полномочий по организации деятельности органов управления системой социальной защиты населения (в соответствии с  Законом края от 20 декабря 2005 года № 17-4294 "О наделении органов местного самоуправления муниципальных образований края государственными 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 населения" государственной программы Красноярского края "Развитие системы социальной поддержки населения"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</si>
  <si>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</si>
  <si>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</si>
  <si>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</si>
  <si>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</si>
  <si>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</si>
  <si>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</si>
  <si>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</si>
  <si>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</si>
  <si>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в рамках подпрограммы "Поддержка мвлых форм хозяйствования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</si>
  <si>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Субсидии на возмещение части затрат на уплату процентов по кредитам, полученным в российских кредитных организациях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 за счет средств краевого бюджета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</si>
  <si>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</si>
  <si>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</t>
  </si>
  <si>
    <t>Прочие субвенции</t>
  </si>
  <si>
    <t>Прочие субвенции бюджетам муниципальных районов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</si>
  <si>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</si>
  <si>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</si>
  <si>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 </t>
  </si>
  <si>
    <t>ВСЕГО</t>
  </si>
  <si>
    <t xml:space="preserve">   Доходы  районного бюджета по кодам видов доходов, подвидов доходов, классификации операций сектора государственного управления, относящиеся к доходам бюджета за 2016 год</t>
  </si>
  <si>
    <t>от 28.04.2017г. №20-112р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</si>
</sst>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1"/>
      <name val="Arial Cyr"/>
      <family val="0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9" fillId="0" borderId="0" xfId="0" applyFont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5" fillId="0" borderId="10" xfId="0" applyNumberFormat="1" applyFont="1" applyFill="1" applyBorder="1" applyAlignment="1" applyProtection="1">
      <alignment horizontal="left" vertical="justify"/>
      <protection locked="0"/>
    </xf>
    <xf numFmtId="164" fontId="5" fillId="0" borderId="10" xfId="0" applyNumberFormat="1" applyFont="1" applyFill="1" applyBorder="1" applyAlignment="1">
      <alignment horizontal="left" vertical="justify" wrapText="1"/>
    </xf>
    <xf numFmtId="164" fontId="5" fillId="0" borderId="10" xfId="0" applyNumberFormat="1" applyFont="1" applyFill="1" applyBorder="1" applyAlignment="1" applyProtection="1">
      <alignment horizontal="left" vertical="justify" wrapText="1"/>
      <protection locked="0"/>
    </xf>
    <xf numFmtId="164" fontId="8" fillId="0" borderId="10" xfId="0" applyNumberFormat="1" applyFont="1" applyFill="1" applyBorder="1" applyAlignment="1" applyProtection="1">
      <alignment horizontal="left" vertical="justify"/>
      <protection locked="0"/>
    </xf>
    <xf numFmtId="0" fontId="10" fillId="0" borderId="0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 applyProtection="1">
      <alignment horizontal="left" vertical="justify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164" fontId="8" fillId="0" borderId="10" xfId="0" applyNumberFormat="1" applyFont="1" applyFill="1" applyBorder="1" applyAlignment="1">
      <alignment horizontal="left" vertical="justify"/>
    </xf>
    <xf numFmtId="164" fontId="8" fillId="0" borderId="10" xfId="0" applyNumberFormat="1" applyFont="1" applyFill="1" applyBorder="1" applyAlignment="1">
      <alignment horizontal="left" vertical="justify" wrapText="1"/>
    </xf>
    <xf numFmtId="164" fontId="5" fillId="0" borderId="10" xfId="0" applyNumberFormat="1" applyFont="1" applyFill="1" applyBorder="1" applyAlignment="1" applyProtection="1" quotePrefix="1">
      <alignment horizontal="left" vertical="justify" wrapText="1"/>
      <protection locked="0"/>
    </xf>
    <xf numFmtId="164" fontId="5" fillId="0" borderId="10" xfId="0" applyNumberFormat="1" applyFont="1" applyFill="1" applyBorder="1" applyAlignment="1">
      <alignment horizontal="left" vertical="justify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0" xfId="6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justify" vertical="top" wrapText="1"/>
    </xf>
    <xf numFmtId="164" fontId="5" fillId="0" borderId="12" xfId="0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Alignment="1">
      <alignment/>
    </xf>
    <xf numFmtId="49" fontId="8" fillId="36" borderId="10" xfId="0" applyNumberFormat="1" applyFont="1" applyFill="1" applyBorder="1" applyAlignment="1">
      <alignment horizontal="center" vertical="top"/>
    </xf>
    <xf numFmtId="49" fontId="8" fillId="36" borderId="13" xfId="0" applyNumberFormat="1" applyFont="1" applyFill="1" applyBorder="1" applyAlignment="1">
      <alignment horizontal="center" vertical="top"/>
    </xf>
    <xf numFmtId="0" fontId="8" fillId="36" borderId="10" xfId="0" applyNumberFormat="1" applyFont="1" applyFill="1" applyBorder="1" applyAlignment="1" applyProtection="1">
      <alignment vertical="top" wrapText="1"/>
      <protection locked="0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5" fillId="0" borderId="16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left" wrapText="1"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5" fillId="37" borderId="10" xfId="55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 vertical="top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164" fontId="5" fillId="0" borderId="10" xfId="0" applyNumberFormat="1" applyFont="1" applyFill="1" applyBorder="1" applyAlignment="1">
      <alignment horizontal="center" vertical="center" wrapText="1"/>
    </xf>
    <xf numFmtId="49" fontId="3" fillId="35" borderId="10" xfId="63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0</xdr:rowOff>
    </xdr:from>
    <xdr:to>
      <xdr:col>0</xdr:col>
      <xdr:colOff>171450</xdr:colOff>
      <xdr:row>100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881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171450</xdr:colOff>
      <xdr:row>125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597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57150</xdr:colOff>
      <xdr:row>77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75425"/>
          <a:ext cx="57150" cy="47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Normal="95" zoomScaleSheetLayoutView="100" zoomScalePageLayoutView="0" workbookViewId="0" topLeftCell="J1">
      <selection activeCell="K7" sqref="K7"/>
    </sheetView>
  </sheetViews>
  <sheetFormatPr defaultColWidth="9.00390625" defaultRowHeight="12.75"/>
  <cols>
    <col min="1" max="1" width="6.875" style="0" customWidth="1"/>
    <col min="2" max="2" width="3.625" style="0" bestFit="1" customWidth="1"/>
    <col min="3" max="4" width="4.125" style="0" bestFit="1" customWidth="1"/>
    <col min="5" max="5" width="5.125" style="0" bestFit="1" customWidth="1"/>
    <col min="6" max="6" width="4.125" style="0" bestFit="1" customWidth="1"/>
    <col min="7" max="7" width="6.25390625" style="0" bestFit="1" customWidth="1"/>
    <col min="8" max="8" width="11.00390625" style="0" bestFit="1" customWidth="1"/>
    <col min="9" max="9" width="83.75390625" style="7" customWidth="1"/>
    <col min="10" max="10" width="22.875" style="7" customWidth="1"/>
    <col min="11" max="11" width="21.25390625" style="7" customWidth="1"/>
    <col min="12" max="12" width="22.25390625" style="38" customWidth="1"/>
    <col min="13" max="15" width="9.125" style="38" customWidth="1"/>
  </cols>
  <sheetData>
    <row r="1" spans="9:12" ht="15.75">
      <c r="I1" s="45"/>
      <c r="J1" s="45"/>
      <c r="K1" s="45"/>
      <c r="L1" s="44" t="s">
        <v>220</v>
      </c>
    </row>
    <row r="2" spans="9:12" ht="20.25" customHeight="1">
      <c r="I2" s="45"/>
      <c r="J2" s="56" t="s">
        <v>221</v>
      </c>
      <c r="K2" s="56"/>
      <c r="L2" s="56"/>
    </row>
    <row r="3" spans="9:12" ht="20.25" customHeight="1">
      <c r="I3" s="56" t="s">
        <v>222</v>
      </c>
      <c r="J3" s="56"/>
      <c r="K3" s="56"/>
      <c r="L3" s="56"/>
    </row>
    <row r="4" ht="20.25" customHeight="1">
      <c r="L4" s="54" t="s">
        <v>293</v>
      </c>
    </row>
    <row r="5" spans="1:12" ht="15" customHeight="1">
      <c r="A5" s="55" t="s">
        <v>292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6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1" ht="15">
      <c r="A7" s="6"/>
      <c r="B7" s="11"/>
      <c r="C7" s="11"/>
      <c r="D7" s="11"/>
      <c r="E7" s="11"/>
      <c r="F7" s="11"/>
      <c r="G7" s="11"/>
      <c r="H7" s="11"/>
      <c r="I7" s="12"/>
      <c r="J7" s="12"/>
      <c r="K7" s="12"/>
    </row>
    <row r="8" spans="1:12" ht="15.75">
      <c r="A8" s="6"/>
      <c r="B8" s="13"/>
      <c r="C8" s="13"/>
      <c r="D8" s="13"/>
      <c r="E8" s="13"/>
      <c r="F8" s="13"/>
      <c r="G8" s="13"/>
      <c r="H8" s="13"/>
      <c r="I8" s="14"/>
      <c r="J8" s="14"/>
      <c r="K8" s="14"/>
      <c r="L8" s="22" t="s">
        <v>96</v>
      </c>
    </row>
    <row r="9" spans="1:12" ht="12.75" customHeight="1">
      <c r="A9" s="58" t="s">
        <v>46</v>
      </c>
      <c r="B9" s="59"/>
      <c r="C9" s="59"/>
      <c r="D9" s="59"/>
      <c r="E9" s="59"/>
      <c r="F9" s="59"/>
      <c r="G9" s="59"/>
      <c r="H9" s="59"/>
      <c r="I9" s="60" t="s">
        <v>169</v>
      </c>
      <c r="J9" s="62" t="s">
        <v>213</v>
      </c>
      <c r="K9" s="57" t="s">
        <v>214</v>
      </c>
      <c r="L9" s="57" t="s">
        <v>215</v>
      </c>
    </row>
    <row r="10" spans="1:12" ht="131.25" customHeight="1">
      <c r="A10" s="58"/>
      <c r="B10" s="15" t="s">
        <v>132</v>
      </c>
      <c r="C10" s="15" t="s">
        <v>85</v>
      </c>
      <c r="D10" s="15" t="s">
        <v>86</v>
      </c>
      <c r="E10" s="15" t="s">
        <v>87</v>
      </c>
      <c r="F10" s="15" t="s">
        <v>88</v>
      </c>
      <c r="G10" s="15" t="s">
        <v>89</v>
      </c>
      <c r="H10" s="15" t="s">
        <v>53</v>
      </c>
      <c r="I10" s="61"/>
      <c r="J10" s="57"/>
      <c r="K10" s="57"/>
      <c r="L10" s="57"/>
    </row>
    <row r="11" spans="1:12" ht="12.75">
      <c r="A11" s="5"/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/>
      <c r="K11" s="16"/>
      <c r="L11" s="16"/>
    </row>
    <row r="12" spans="1:15" s="4" customFormat="1" ht="15.75">
      <c r="A12" s="23">
        <v>1</v>
      </c>
      <c r="B12" s="9" t="s">
        <v>54</v>
      </c>
      <c r="C12" s="9" t="s">
        <v>55</v>
      </c>
      <c r="D12" s="9" t="s">
        <v>55</v>
      </c>
      <c r="E12" s="9" t="s">
        <v>170</v>
      </c>
      <c r="F12" s="9" t="s">
        <v>55</v>
      </c>
      <c r="G12" s="9" t="s">
        <v>144</v>
      </c>
      <c r="H12" s="9" t="s">
        <v>170</v>
      </c>
      <c r="I12" s="10" t="s">
        <v>20</v>
      </c>
      <c r="J12" s="18">
        <f>J13+J22+J28+J37+J40+J44+J56+J63+J67+J76+J89</f>
        <v>20637.099999999995</v>
      </c>
      <c r="K12" s="18">
        <f>K13+K22+K28+K37+K40+K44+K56+K63+K67+K76+K89</f>
        <v>20608.4</v>
      </c>
      <c r="L12" s="18">
        <f>K12*100/J12</f>
        <v>99.8609300725393</v>
      </c>
      <c r="M12" s="38"/>
      <c r="N12" s="38"/>
      <c r="O12" s="38"/>
    </row>
    <row r="13" spans="1:12" ht="15.75">
      <c r="A13" s="23">
        <v>2</v>
      </c>
      <c r="B13" s="9" t="s">
        <v>54</v>
      </c>
      <c r="C13" s="9" t="s">
        <v>56</v>
      </c>
      <c r="D13" s="9" t="s">
        <v>55</v>
      </c>
      <c r="E13" s="9" t="s">
        <v>170</v>
      </c>
      <c r="F13" s="9" t="s">
        <v>55</v>
      </c>
      <c r="G13" s="9" t="s">
        <v>144</v>
      </c>
      <c r="H13" s="9" t="s">
        <v>170</v>
      </c>
      <c r="I13" s="10" t="s">
        <v>37</v>
      </c>
      <c r="J13" s="21">
        <f>SUM(J17+J14)</f>
        <v>12708.699999999999</v>
      </c>
      <c r="K13" s="21">
        <f>SUM(K17+K14)</f>
        <v>12664.6</v>
      </c>
      <c r="L13" s="18">
        <f aca="true" t="shared" si="0" ref="L13:L64">K13/J13*100</f>
        <v>99.65299361854478</v>
      </c>
    </row>
    <row r="14" spans="1:12" ht="15.75">
      <c r="A14" s="23">
        <v>3</v>
      </c>
      <c r="B14" s="9" t="s">
        <v>54</v>
      </c>
      <c r="C14" s="9" t="s">
        <v>56</v>
      </c>
      <c r="D14" s="9" t="s">
        <v>56</v>
      </c>
      <c r="E14" s="9" t="s">
        <v>170</v>
      </c>
      <c r="F14" s="9" t="s">
        <v>55</v>
      </c>
      <c r="G14" s="9" t="s">
        <v>144</v>
      </c>
      <c r="H14" s="9" t="s">
        <v>145</v>
      </c>
      <c r="I14" s="10" t="s">
        <v>21</v>
      </c>
      <c r="J14" s="21">
        <f>J15</f>
        <v>29.5</v>
      </c>
      <c r="K14" s="21">
        <f>K15</f>
        <v>29.5</v>
      </c>
      <c r="L14" s="18">
        <f t="shared" si="0"/>
        <v>100</v>
      </c>
    </row>
    <row r="15" spans="1:12" ht="30">
      <c r="A15" s="23">
        <v>4</v>
      </c>
      <c r="B15" s="9" t="s">
        <v>54</v>
      </c>
      <c r="C15" s="9" t="s">
        <v>56</v>
      </c>
      <c r="D15" s="9" t="s">
        <v>56</v>
      </c>
      <c r="E15" s="9" t="s">
        <v>147</v>
      </c>
      <c r="F15" s="25" t="s">
        <v>55</v>
      </c>
      <c r="G15" s="9" t="s">
        <v>144</v>
      </c>
      <c r="H15" s="9" t="s">
        <v>145</v>
      </c>
      <c r="I15" s="10" t="s">
        <v>22</v>
      </c>
      <c r="J15" s="18">
        <f>J16</f>
        <v>29.5</v>
      </c>
      <c r="K15" s="18">
        <f>K16</f>
        <v>29.5</v>
      </c>
      <c r="L15" s="18">
        <f t="shared" si="0"/>
        <v>100</v>
      </c>
    </row>
    <row r="16" spans="1:12" ht="34.5" customHeight="1">
      <c r="A16" s="23">
        <v>5</v>
      </c>
      <c r="B16" s="9" t="s">
        <v>54</v>
      </c>
      <c r="C16" s="9" t="s">
        <v>56</v>
      </c>
      <c r="D16" s="9" t="s">
        <v>56</v>
      </c>
      <c r="E16" s="9" t="s">
        <v>143</v>
      </c>
      <c r="F16" s="9" t="s">
        <v>146</v>
      </c>
      <c r="G16" s="9" t="s">
        <v>144</v>
      </c>
      <c r="H16" s="9" t="s">
        <v>145</v>
      </c>
      <c r="I16" s="10" t="s">
        <v>23</v>
      </c>
      <c r="J16" s="18">
        <v>29.5</v>
      </c>
      <c r="K16" s="18">
        <v>29.5</v>
      </c>
      <c r="L16" s="18">
        <f t="shared" si="0"/>
        <v>100</v>
      </c>
    </row>
    <row r="17" spans="1:12" ht="15.75">
      <c r="A17" s="23">
        <v>6</v>
      </c>
      <c r="B17" s="9" t="s">
        <v>54</v>
      </c>
      <c r="C17" s="9" t="s">
        <v>56</v>
      </c>
      <c r="D17" s="9" t="s">
        <v>146</v>
      </c>
      <c r="E17" s="9" t="s">
        <v>170</v>
      </c>
      <c r="F17" s="9" t="s">
        <v>56</v>
      </c>
      <c r="G17" s="9" t="s">
        <v>144</v>
      </c>
      <c r="H17" s="9" t="s">
        <v>145</v>
      </c>
      <c r="I17" s="8" t="s">
        <v>38</v>
      </c>
      <c r="J17" s="18">
        <f>J18+J19+J20+J21</f>
        <v>12679.199999999999</v>
      </c>
      <c r="K17" s="18">
        <f>SUM(K18:K21)</f>
        <v>12635.1</v>
      </c>
      <c r="L17" s="18">
        <f t="shared" si="0"/>
        <v>99.65218625780807</v>
      </c>
    </row>
    <row r="18" spans="1:12" ht="67.5">
      <c r="A18" s="23">
        <v>7</v>
      </c>
      <c r="B18" s="9" t="s">
        <v>54</v>
      </c>
      <c r="C18" s="9" t="s">
        <v>56</v>
      </c>
      <c r="D18" s="9" t="s">
        <v>146</v>
      </c>
      <c r="E18" s="9" t="s">
        <v>147</v>
      </c>
      <c r="F18" s="9" t="s">
        <v>56</v>
      </c>
      <c r="G18" s="9" t="s">
        <v>144</v>
      </c>
      <c r="H18" s="9" t="s">
        <v>145</v>
      </c>
      <c r="I18" s="8" t="s">
        <v>0</v>
      </c>
      <c r="J18" s="18">
        <v>12192</v>
      </c>
      <c r="K18" s="18">
        <v>12128.4</v>
      </c>
      <c r="L18" s="18">
        <f t="shared" si="0"/>
        <v>99.47834645669292</v>
      </c>
    </row>
    <row r="19" spans="1:12" ht="73.5" customHeight="1">
      <c r="A19" s="23">
        <v>8</v>
      </c>
      <c r="B19" s="9" t="s">
        <v>54</v>
      </c>
      <c r="C19" s="9" t="s">
        <v>56</v>
      </c>
      <c r="D19" s="9" t="s">
        <v>146</v>
      </c>
      <c r="E19" s="9" t="s">
        <v>148</v>
      </c>
      <c r="F19" s="9" t="s">
        <v>56</v>
      </c>
      <c r="G19" s="9" t="s">
        <v>144</v>
      </c>
      <c r="H19" s="9" t="s">
        <v>145</v>
      </c>
      <c r="I19" s="8" t="s">
        <v>123</v>
      </c>
      <c r="J19" s="18">
        <v>0.3</v>
      </c>
      <c r="K19" s="18">
        <v>0.3</v>
      </c>
      <c r="L19" s="18">
        <f t="shared" si="0"/>
        <v>100</v>
      </c>
    </row>
    <row r="20" spans="1:12" ht="30">
      <c r="A20" s="23">
        <v>9</v>
      </c>
      <c r="B20" s="9" t="s">
        <v>54</v>
      </c>
      <c r="C20" s="9" t="s">
        <v>56</v>
      </c>
      <c r="D20" s="9" t="s">
        <v>146</v>
      </c>
      <c r="E20" s="9" t="s">
        <v>149</v>
      </c>
      <c r="F20" s="9" t="s">
        <v>56</v>
      </c>
      <c r="G20" s="9" t="s">
        <v>144</v>
      </c>
      <c r="H20" s="9" t="s">
        <v>145</v>
      </c>
      <c r="I20" s="8" t="s">
        <v>124</v>
      </c>
      <c r="J20" s="18">
        <v>38.8</v>
      </c>
      <c r="K20" s="18">
        <v>39.2</v>
      </c>
      <c r="L20" s="18">
        <f t="shared" si="0"/>
        <v>101.03092783505157</v>
      </c>
    </row>
    <row r="21" spans="1:12" ht="67.5">
      <c r="A21" s="23">
        <v>10</v>
      </c>
      <c r="B21" s="9" t="s">
        <v>54</v>
      </c>
      <c r="C21" s="9" t="s">
        <v>56</v>
      </c>
      <c r="D21" s="9" t="s">
        <v>146</v>
      </c>
      <c r="E21" s="9" t="s">
        <v>150</v>
      </c>
      <c r="F21" s="9" t="s">
        <v>56</v>
      </c>
      <c r="G21" s="9" t="s">
        <v>144</v>
      </c>
      <c r="H21" s="9" t="s">
        <v>145</v>
      </c>
      <c r="I21" s="8" t="s">
        <v>216</v>
      </c>
      <c r="J21" s="18">
        <v>448.1</v>
      </c>
      <c r="K21" s="18">
        <v>467.2</v>
      </c>
      <c r="L21" s="18">
        <v>104.3</v>
      </c>
    </row>
    <row r="22" spans="1:12" ht="30">
      <c r="A22" s="23">
        <v>11</v>
      </c>
      <c r="B22" s="9" t="s">
        <v>54</v>
      </c>
      <c r="C22" s="9" t="s">
        <v>151</v>
      </c>
      <c r="D22" s="9" t="s">
        <v>55</v>
      </c>
      <c r="E22" s="9" t="s">
        <v>170</v>
      </c>
      <c r="F22" s="9" t="s">
        <v>55</v>
      </c>
      <c r="G22" s="9" t="s">
        <v>144</v>
      </c>
      <c r="H22" s="9" t="s">
        <v>170</v>
      </c>
      <c r="I22" s="8" t="s">
        <v>98</v>
      </c>
      <c r="J22" s="18">
        <f>J23</f>
        <v>87.10000000000001</v>
      </c>
      <c r="K22" s="18">
        <f>K23</f>
        <v>91.60000000000001</v>
      </c>
      <c r="L22" s="18">
        <f t="shared" si="0"/>
        <v>105.16647531572904</v>
      </c>
    </row>
    <row r="23" spans="1:12" ht="30">
      <c r="A23" s="23">
        <v>12</v>
      </c>
      <c r="B23" s="9" t="s">
        <v>54</v>
      </c>
      <c r="C23" s="9" t="s">
        <v>151</v>
      </c>
      <c r="D23" s="9" t="s">
        <v>146</v>
      </c>
      <c r="E23" s="9" t="s">
        <v>170</v>
      </c>
      <c r="F23" s="9" t="s">
        <v>56</v>
      </c>
      <c r="G23" s="9" t="s">
        <v>144</v>
      </c>
      <c r="H23" s="9" t="s">
        <v>145</v>
      </c>
      <c r="I23" s="8" t="s">
        <v>99</v>
      </c>
      <c r="J23" s="18">
        <f>J24+J25+J26+J27</f>
        <v>87.10000000000001</v>
      </c>
      <c r="K23" s="18">
        <f>SUM(K24:K27)</f>
        <v>91.60000000000001</v>
      </c>
      <c r="L23" s="18">
        <f t="shared" si="0"/>
        <v>105.16647531572904</v>
      </c>
    </row>
    <row r="24" spans="1:12" ht="45">
      <c r="A24" s="23">
        <v>13</v>
      </c>
      <c r="B24" s="9" t="s">
        <v>54</v>
      </c>
      <c r="C24" s="9" t="s">
        <v>151</v>
      </c>
      <c r="D24" s="9" t="s">
        <v>146</v>
      </c>
      <c r="E24" s="9" t="s">
        <v>49</v>
      </c>
      <c r="F24" s="9" t="s">
        <v>56</v>
      </c>
      <c r="G24" s="9" t="s">
        <v>144</v>
      </c>
      <c r="H24" s="9" t="s">
        <v>145</v>
      </c>
      <c r="I24" s="8" t="s">
        <v>100</v>
      </c>
      <c r="J24" s="18">
        <v>27.8</v>
      </c>
      <c r="K24" s="18">
        <v>31.3</v>
      </c>
      <c r="L24" s="18">
        <f t="shared" si="0"/>
        <v>112.58992805755396</v>
      </c>
    </row>
    <row r="25" spans="1:12" ht="60">
      <c r="A25" s="23">
        <v>14</v>
      </c>
      <c r="B25" s="9" t="s">
        <v>54</v>
      </c>
      <c r="C25" s="9" t="s">
        <v>151</v>
      </c>
      <c r="D25" s="9" t="s">
        <v>146</v>
      </c>
      <c r="E25" s="9" t="s">
        <v>50</v>
      </c>
      <c r="F25" s="9" t="s">
        <v>56</v>
      </c>
      <c r="G25" s="9" t="s">
        <v>144</v>
      </c>
      <c r="H25" s="9" t="s">
        <v>145</v>
      </c>
      <c r="I25" s="8" t="s">
        <v>173</v>
      </c>
      <c r="J25" s="18">
        <v>0.6</v>
      </c>
      <c r="K25" s="18">
        <v>0.5</v>
      </c>
      <c r="L25" s="18">
        <f t="shared" si="0"/>
        <v>83.33333333333334</v>
      </c>
    </row>
    <row r="26" spans="1:12" ht="45">
      <c r="A26" s="23">
        <v>15</v>
      </c>
      <c r="B26" s="9" t="s">
        <v>54</v>
      </c>
      <c r="C26" s="9" t="s">
        <v>151</v>
      </c>
      <c r="D26" s="9" t="s">
        <v>146</v>
      </c>
      <c r="E26" s="9" t="s">
        <v>51</v>
      </c>
      <c r="F26" s="9" t="s">
        <v>56</v>
      </c>
      <c r="G26" s="9" t="s">
        <v>144</v>
      </c>
      <c r="H26" s="9" t="s">
        <v>145</v>
      </c>
      <c r="I26" s="8" t="s">
        <v>101</v>
      </c>
      <c r="J26" s="18">
        <v>64.4</v>
      </c>
      <c r="K26" s="18">
        <v>64.4</v>
      </c>
      <c r="L26" s="18">
        <f t="shared" si="0"/>
        <v>100</v>
      </c>
    </row>
    <row r="27" spans="1:12" ht="45">
      <c r="A27" s="23">
        <v>16</v>
      </c>
      <c r="B27" s="9" t="s">
        <v>54</v>
      </c>
      <c r="C27" s="9" t="s">
        <v>151</v>
      </c>
      <c r="D27" s="9" t="s">
        <v>146</v>
      </c>
      <c r="E27" s="9" t="s">
        <v>52</v>
      </c>
      <c r="F27" s="9" t="s">
        <v>56</v>
      </c>
      <c r="G27" s="9" t="s">
        <v>144</v>
      </c>
      <c r="H27" s="9" t="s">
        <v>145</v>
      </c>
      <c r="I27" s="8" t="s">
        <v>102</v>
      </c>
      <c r="J27" s="18">
        <v>-5.7</v>
      </c>
      <c r="K27" s="18">
        <v>-4.6</v>
      </c>
      <c r="L27" s="18">
        <f t="shared" si="0"/>
        <v>80.7017543859649</v>
      </c>
    </row>
    <row r="28" spans="1:12" ht="25.5" customHeight="1">
      <c r="A28" s="23">
        <v>17</v>
      </c>
      <c r="B28" s="9" t="s">
        <v>54</v>
      </c>
      <c r="C28" s="9" t="s">
        <v>136</v>
      </c>
      <c r="D28" s="9" t="s">
        <v>55</v>
      </c>
      <c r="E28" s="9" t="s">
        <v>170</v>
      </c>
      <c r="F28" s="9" t="s">
        <v>55</v>
      </c>
      <c r="G28" s="9" t="s">
        <v>144</v>
      </c>
      <c r="H28" s="9" t="s">
        <v>170</v>
      </c>
      <c r="I28" s="10" t="s">
        <v>39</v>
      </c>
      <c r="J28" s="18">
        <f>J29+J32+J35</f>
        <v>3887.1</v>
      </c>
      <c r="K28" s="18">
        <f>K29+K32+K35</f>
        <v>3893.4000000000005</v>
      </c>
      <c r="L28" s="18">
        <f t="shared" si="0"/>
        <v>100.162074554295</v>
      </c>
    </row>
    <row r="29" spans="1:12" ht="15.75">
      <c r="A29" s="23">
        <v>18</v>
      </c>
      <c r="B29" s="9" t="s">
        <v>54</v>
      </c>
      <c r="C29" s="9" t="s">
        <v>136</v>
      </c>
      <c r="D29" s="9" t="s">
        <v>146</v>
      </c>
      <c r="E29" s="9" t="s">
        <v>170</v>
      </c>
      <c r="F29" s="9" t="s">
        <v>146</v>
      </c>
      <c r="G29" s="9" t="s">
        <v>144</v>
      </c>
      <c r="H29" s="9" t="s">
        <v>145</v>
      </c>
      <c r="I29" s="8" t="s">
        <v>40</v>
      </c>
      <c r="J29" s="18">
        <f>J30+J31</f>
        <v>3634.7</v>
      </c>
      <c r="K29" s="18">
        <f>K30+K31</f>
        <v>3640.8</v>
      </c>
      <c r="L29" s="18">
        <f t="shared" si="0"/>
        <v>100.1678267807522</v>
      </c>
    </row>
    <row r="30" spans="1:15" s="3" customFormat="1" ht="15.75">
      <c r="A30" s="23">
        <v>19</v>
      </c>
      <c r="B30" s="9" t="s">
        <v>54</v>
      </c>
      <c r="C30" s="9" t="s">
        <v>136</v>
      </c>
      <c r="D30" s="9" t="s">
        <v>146</v>
      </c>
      <c r="E30" s="9" t="s">
        <v>147</v>
      </c>
      <c r="F30" s="9" t="s">
        <v>146</v>
      </c>
      <c r="G30" s="9" t="s">
        <v>144</v>
      </c>
      <c r="H30" s="9" t="s">
        <v>145</v>
      </c>
      <c r="I30" s="8" t="s">
        <v>40</v>
      </c>
      <c r="J30" s="18">
        <v>3634.7</v>
      </c>
      <c r="K30" s="18">
        <v>3640.8</v>
      </c>
      <c r="L30" s="18">
        <f t="shared" si="0"/>
        <v>100.1678267807522</v>
      </c>
      <c r="M30" s="38"/>
      <c r="N30" s="38"/>
      <c r="O30" s="38"/>
    </row>
    <row r="31" spans="1:15" s="3" customFormat="1" ht="30">
      <c r="A31" s="23">
        <v>20</v>
      </c>
      <c r="B31" s="9" t="s">
        <v>54</v>
      </c>
      <c r="C31" s="9" t="s">
        <v>136</v>
      </c>
      <c r="D31" s="9" t="s">
        <v>146</v>
      </c>
      <c r="E31" s="9" t="s">
        <v>148</v>
      </c>
      <c r="F31" s="9" t="s">
        <v>146</v>
      </c>
      <c r="G31" s="9" t="s">
        <v>144</v>
      </c>
      <c r="H31" s="9" t="s">
        <v>145</v>
      </c>
      <c r="I31" s="8" t="s">
        <v>36</v>
      </c>
      <c r="J31" s="18">
        <v>0</v>
      </c>
      <c r="K31" s="18">
        <v>0</v>
      </c>
      <c r="L31" s="18"/>
      <c r="M31" s="38"/>
      <c r="N31" s="38"/>
      <c r="O31" s="38"/>
    </row>
    <row r="32" spans="1:12" ht="15.75">
      <c r="A32" s="23">
        <v>21</v>
      </c>
      <c r="B32" s="9" t="s">
        <v>54</v>
      </c>
      <c r="C32" s="9" t="s">
        <v>136</v>
      </c>
      <c r="D32" s="9" t="s">
        <v>151</v>
      </c>
      <c r="E32" s="9" t="s">
        <v>170</v>
      </c>
      <c r="F32" s="9" t="s">
        <v>56</v>
      </c>
      <c r="G32" s="9" t="s">
        <v>144</v>
      </c>
      <c r="H32" s="9" t="s">
        <v>145</v>
      </c>
      <c r="I32" s="8" t="s">
        <v>41</v>
      </c>
      <c r="J32" s="18">
        <f>J33+J34</f>
        <v>241.5</v>
      </c>
      <c r="K32" s="18">
        <f>K33</f>
        <v>241.8</v>
      </c>
      <c r="L32" s="18">
        <f t="shared" si="0"/>
        <v>100.12422360248448</v>
      </c>
    </row>
    <row r="33" spans="1:15" s="3" customFormat="1" ht="15.75">
      <c r="A33" s="23">
        <v>22</v>
      </c>
      <c r="B33" s="9" t="s">
        <v>54</v>
      </c>
      <c r="C33" s="9" t="s">
        <v>136</v>
      </c>
      <c r="D33" s="9" t="s">
        <v>151</v>
      </c>
      <c r="E33" s="9" t="s">
        <v>147</v>
      </c>
      <c r="F33" s="9" t="s">
        <v>56</v>
      </c>
      <c r="G33" s="9" t="s">
        <v>144</v>
      </c>
      <c r="H33" s="9" t="s">
        <v>145</v>
      </c>
      <c r="I33" s="8" t="s">
        <v>41</v>
      </c>
      <c r="J33" s="18">
        <v>241.5</v>
      </c>
      <c r="K33" s="18">
        <v>241.8</v>
      </c>
      <c r="L33" s="18">
        <f t="shared" si="0"/>
        <v>100.12422360248448</v>
      </c>
      <c r="M33" s="38"/>
      <c r="N33" s="38"/>
      <c r="O33" s="38"/>
    </row>
    <row r="34" spans="1:15" s="3" customFormat="1" ht="30">
      <c r="A34" s="23">
        <v>23</v>
      </c>
      <c r="B34" s="9" t="s">
        <v>54</v>
      </c>
      <c r="C34" s="9" t="s">
        <v>136</v>
      </c>
      <c r="D34" s="9" t="s">
        <v>151</v>
      </c>
      <c r="E34" s="9" t="s">
        <v>148</v>
      </c>
      <c r="F34" s="9" t="s">
        <v>56</v>
      </c>
      <c r="G34" s="9" t="s">
        <v>144</v>
      </c>
      <c r="H34" s="9" t="s">
        <v>145</v>
      </c>
      <c r="I34" s="8" t="s">
        <v>71</v>
      </c>
      <c r="J34" s="18">
        <v>0</v>
      </c>
      <c r="K34" s="18">
        <v>0</v>
      </c>
      <c r="L34" s="18"/>
      <c r="M34" s="38"/>
      <c r="N34" s="38"/>
      <c r="O34" s="38"/>
    </row>
    <row r="35" spans="1:15" s="3" customFormat="1" ht="15.75">
      <c r="A35" s="23">
        <v>24</v>
      </c>
      <c r="B35" s="9" t="s">
        <v>54</v>
      </c>
      <c r="C35" s="9" t="s">
        <v>136</v>
      </c>
      <c r="D35" s="9" t="s">
        <v>93</v>
      </c>
      <c r="E35" s="9" t="s">
        <v>170</v>
      </c>
      <c r="F35" s="9" t="s">
        <v>146</v>
      </c>
      <c r="G35" s="9" t="s">
        <v>144</v>
      </c>
      <c r="H35" s="9" t="s">
        <v>145</v>
      </c>
      <c r="I35" s="8" t="s">
        <v>70</v>
      </c>
      <c r="J35" s="18">
        <f>J36</f>
        <v>10.9</v>
      </c>
      <c r="K35" s="18">
        <f>K36</f>
        <v>10.8</v>
      </c>
      <c r="L35" s="18">
        <f t="shared" si="0"/>
        <v>99.08256880733946</v>
      </c>
      <c r="M35" s="38"/>
      <c r="N35" s="38"/>
      <c r="O35" s="38"/>
    </row>
    <row r="36" spans="1:15" s="3" customFormat="1" ht="30">
      <c r="A36" s="23">
        <v>25</v>
      </c>
      <c r="B36" s="9" t="s">
        <v>54</v>
      </c>
      <c r="C36" s="9" t="s">
        <v>136</v>
      </c>
      <c r="D36" s="9" t="s">
        <v>93</v>
      </c>
      <c r="E36" s="9" t="s">
        <v>148</v>
      </c>
      <c r="F36" s="9" t="s">
        <v>146</v>
      </c>
      <c r="G36" s="9" t="s">
        <v>144</v>
      </c>
      <c r="H36" s="9" t="s">
        <v>145</v>
      </c>
      <c r="I36" s="8" t="s">
        <v>69</v>
      </c>
      <c r="J36" s="18">
        <v>10.9</v>
      </c>
      <c r="K36" s="18">
        <v>10.8</v>
      </c>
      <c r="L36" s="18">
        <f t="shared" si="0"/>
        <v>99.08256880733946</v>
      </c>
      <c r="M36" s="38"/>
      <c r="N36" s="38"/>
      <c r="O36" s="38"/>
    </row>
    <row r="37" spans="1:12" ht="15.75">
      <c r="A37" s="23">
        <v>26</v>
      </c>
      <c r="B37" s="9" t="s">
        <v>54</v>
      </c>
      <c r="C37" s="9" t="s">
        <v>137</v>
      </c>
      <c r="D37" s="9" t="s">
        <v>55</v>
      </c>
      <c r="E37" s="9" t="s">
        <v>170</v>
      </c>
      <c r="F37" s="9" t="s">
        <v>55</v>
      </c>
      <c r="G37" s="9" t="s">
        <v>144</v>
      </c>
      <c r="H37" s="9" t="s">
        <v>170</v>
      </c>
      <c r="I37" s="10" t="s">
        <v>24</v>
      </c>
      <c r="J37" s="26">
        <f>J38</f>
        <v>640</v>
      </c>
      <c r="K37" s="26">
        <f>K38</f>
        <v>636.1</v>
      </c>
      <c r="L37" s="18">
        <f t="shared" si="0"/>
        <v>99.390625</v>
      </c>
    </row>
    <row r="38" spans="1:12" ht="30">
      <c r="A38" s="23">
        <v>27</v>
      </c>
      <c r="B38" s="9" t="s">
        <v>54</v>
      </c>
      <c r="C38" s="9" t="s">
        <v>137</v>
      </c>
      <c r="D38" s="9" t="s">
        <v>151</v>
      </c>
      <c r="E38" s="9" t="s">
        <v>170</v>
      </c>
      <c r="F38" s="9" t="s">
        <v>56</v>
      </c>
      <c r="G38" s="9" t="s">
        <v>144</v>
      </c>
      <c r="H38" s="9" t="s">
        <v>145</v>
      </c>
      <c r="I38" s="8" t="s">
        <v>97</v>
      </c>
      <c r="J38" s="26">
        <f>J39</f>
        <v>640</v>
      </c>
      <c r="K38" s="26">
        <f>K39</f>
        <v>636.1</v>
      </c>
      <c r="L38" s="18">
        <f t="shared" si="0"/>
        <v>99.390625</v>
      </c>
    </row>
    <row r="39" spans="1:12" ht="33" customHeight="1">
      <c r="A39" s="23">
        <v>28</v>
      </c>
      <c r="B39" s="9" t="s">
        <v>54</v>
      </c>
      <c r="C39" s="9" t="s">
        <v>137</v>
      </c>
      <c r="D39" s="9" t="s">
        <v>151</v>
      </c>
      <c r="E39" s="9" t="s">
        <v>147</v>
      </c>
      <c r="F39" s="9" t="s">
        <v>56</v>
      </c>
      <c r="G39" s="9" t="s">
        <v>144</v>
      </c>
      <c r="H39" s="9" t="s">
        <v>145</v>
      </c>
      <c r="I39" s="8" t="s">
        <v>47</v>
      </c>
      <c r="J39" s="26">
        <v>640</v>
      </c>
      <c r="K39" s="26">
        <v>636.1</v>
      </c>
      <c r="L39" s="18">
        <f t="shared" si="0"/>
        <v>99.390625</v>
      </c>
    </row>
    <row r="40" spans="1:15" s="6" customFormat="1" ht="34.5" customHeight="1">
      <c r="A40" s="23">
        <v>29</v>
      </c>
      <c r="B40" s="9" t="s">
        <v>54</v>
      </c>
      <c r="C40" s="9" t="s">
        <v>223</v>
      </c>
      <c r="D40" s="9" t="s">
        <v>55</v>
      </c>
      <c r="E40" s="9" t="s">
        <v>170</v>
      </c>
      <c r="F40" s="9" t="s">
        <v>55</v>
      </c>
      <c r="G40" s="9" t="s">
        <v>144</v>
      </c>
      <c r="H40" s="9" t="s">
        <v>170</v>
      </c>
      <c r="I40" s="8" t="s">
        <v>224</v>
      </c>
      <c r="J40" s="26">
        <f aca="true" t="shared" si="1" ref="J40:L42">J41</f>
        <v>3.2</v>
      </c>
      <c r="K40" s="26">
        <f t="shared" si="1"/>
        <v>3.2</v>
      </c>
      <c r="L40" s="18">
        <f t="shared" si="1"/>
        <v>100</v>
      </c>
      <c r="M40" s="38"/>
      <c r="N40" s="38"/>
      <c r="O40" s="38"/>
    </row>
    <row r="41" spans="1:15" s="6" customFormat="1" ht="18.75" customHeight="1">
      <c r="A41" s="23">
        <v>30</v>
      </c>
      <c r="B41" s="9" t="s">
        <v>54</v>
      </c>
      <c r="C41" s="9" t="s">
        <v>223</v>
      </c>
      <c r="D41" s="9" t="s">
        <v>152</v>
      </c>
      <c r="E41" s="9" t="s">
        <v>170</v>
      </c>
      <c r="F41" s="9" t="s">
        <v>55</v>
      </c>
      <c r="G41" s="9" t="s">
        <v>144</v>
      </c>
      <c r="H41" s="9" t="s">
        <v>145</v>
      </c>
      <c r="I41" s="8" t="s">
        <v>225</v>
      </c>
      <c r="J41" s="26">
        <f t="shared" si="1"/>
        <v>3.2</v>
      </c>
      <c r="K41" s="26">
        <f t="shared" si="1"/>
        <v>3.2</v>
      </c>
      <c r="L41" s="18">
        <f t="shared" si="1"/>
        <v>100</v>
      </c>
      <c r="M41" s="38"/>
      <c r="N41" s="38"/>
      <c r="O41" s="38"/>
    </row>
    <row r="42" spans="1:15" s="6" customFormat="1" ht="18.75" customHeight="1">
      <c r="A42" s="23">
        <v>31</v>
      </c>
      <c r="B42" s="9" t="s">
        <v>54</v>
      </c>
      <c r="C42" s="9" t="s">
        <v>223</v>
      </c>
      <c r="D42" s="9" t="s">
        <v>152</v>
      </c>
      <c r="E42" s="9" t="s">
        <v>155</v>
      </c>
      <c r="F42" s="9" t="s">
        <v>55</v>
      </c>
      <c r="G42" s="9" t="s">
        <v>144</v>
      </c>
      <c r="H42" s="9" t="s">
        <v>145</v>
      </c>
      <c r="I42" s="8" t="s">
        <v>226</v>
      </c>
      <c r="J42" s="26">
        <f t="shared" si="1"/>
        <v>3.2</v>
      </c>
      <c r="K42" s="26">
        <f t="shared" si="1"/>
        <v>3.2</v>
      </c>
      <c r="L42" s="18">
        <f t="shared" si="1"/>
        <v>100</v>
      </c>
      <c r="M42" s="38"/>
      <c r="N42" s="38"/>
      <c r="O42" s="38"/>
    </row>
    <row r="43" spans="1:15" s="6" customFormat="1" ht="30.75" customHeight="1">
      <c r="A43" s="23">
        <v>32</v>
      </c>
      <c r="B43" s="9" t="s">
        <v>54</v>
      </c>
      <c r="C43" s="9" t="s">
        <v>223</v>
      </c>
      <c r="D43" s="9" t="s">
        <v>152</v>
      </c>
      <c r="E43" s="9" t="s">
        <v>10</v>
      </c>
      <c r="F43" s="9" t="s">
        <v>136</v>
      </c>
      <c r="G43" s="9" t="s">
        <v>144</v>
      </c>
      <c r="H43" s="9" t="s">
        <v>145</v>
      </c>
      <c r="I43" s="8" t="s">
        <v>227</v>
      </c>
      <c r="J43" s="27">
        <v>3.2</v>
      </c>
      <c r="K43" s="27">
        <v>3.2</v>
      </c>
      <c r="L43" s="18">
        <v>100</v>
      </c>
      <c r="M43" s="38"/>
      <c r="N43" s="38"/>
      <c r="O43" s="38"/>
    </row>
    <row r="44" spans="1:12" ht="32.25" customHeight="1">
      <c r="A44" s="23">
        <v>33</v>
      </c>
      <c r="B44" s="9" t="s">
        <v>54</v>
      </c>
      <c r="C44" s="9" t="s">
        <v>138</v>
      </c>
      <c r="D44" s="9" t="s">
        <v>55</v>
      </c>
      <c r="E44" s="9" t="s">
        <v>170</v>
      </c>
      <c r="F44" s="9" t="s">
        <v>55</v>
      </c>
      <c r="G44" s="9" t="s">
        <v>144</v>
      </c>
      <c r="H44" s="9" t="s">
        <v>170</v>
      </c>
      <c r="I44" s="10" t="s">
        <v>107</v>
      </c>
      <c r="J44" s="18">
        <f>J45+J47</f>
        <v>2074.1</v>
      </c>
      <c r="K44" s="18">
        <f>K45+K47</f>
        <v>2110.2</v>
      </c>
      <c r="L44" s="18">
        <v>101.7</v>
      </c>
    </row>
    <row r="45" spans="1:12" ht="20.25" customHeight="1">
      <c r="A45" s="23">
        <v>34</v>
      </c>
      <c r="B45" s="9" t="s">
        <v>54</v>
      </c>
      <c r="C45" s="9" t="s">
        <v>138</v>
      </c>
      <c r="D45" s="9" t="s">
        <v>151</v>
      </c>
      <c r="E45" s="9" t="s">
        <v>170</v>
      </c>
      <c r="F45" s="9" t="s">
        <v>55</v>
      </c>
      <c r="G45" s="9" t="s">
        <v>144</v>
      </c>
      <c r="H45" s="9" t="s">
        <v>154</v>
      </c>
      <c r="I45" s="8" t="s">
        <v>108</v>
      </c>
      <c r="J45" s="28">
        <f>J46</f>
        <v>0.5</v>
      </c>
      <c r="K45" s="28">
        <f>K46</f>
        <v>0.5</v>
      </c>
      <c r="L45" s="18">
        <f t="shared" si="0"/>
        <v>100</v>
      </c>
    </row>
    <row r="46" spans="1:12" ht="30">
      <c r="A46" s="23">
        <v>35</v>
      </c>
      <c r="B46" s="9" t="s">
        <v>54</v>
      </c>
      <c r="C46" s="9" t="s">
        <v>138</v>
      </c>
      <c r="D46" s="9" t="s">
        <v>151</v>
      </c>
      <c r="E46" s="9" t="s">
        <v>155</v>
      </c>
      <c r="F46" s="9" t="s">
        <v>136</v>
      </c>
      <c r="G46" s="9" t="s">
        <v>156</v>
      </c>
      <c r="H46" s="9" t="s">
        <v>154</v>
      </c>
      <c r="I46" s="8" t="s">
        <v>109</v>
      </c>
      <c r="J46" s="28">
        <v>0.5</v>
      </c>
      <c r="K46" s="28">
        <v>0.5</v>
      </c>
      <c r="L46" s="18">
        <f t="shared" si="0"/>
        <v>100</v>
      </c>
    </row>
    <row r="47" spans="1:15" s="2" customFormat="1" ht="60">
      <c r="A47" s="23">
        <v>36</v>
      </c>
      <c r="B47" s="9" t="s">
        <v>54</v>
      </c>
      <c r="C47" s="9" t="s">
        <v>138</v>
      </c>
      <c r="D47" s="9" t="s">
        <v>136</v>
      </c>
      <c r="E47" s="9" t="s">
        <v>170</v>
      </c>
      <c r="F47" s="9" t="s">
        <v>55</v>
      </c>
      <c r="G47" s="9" t="s">
        <v>144</v>
      </c>
      <c r="H47" s="9" t="s">
        <v>154</v>
      </c>
      <c r="I47" s="8" t="s">
        <v>42</v>
      </c>
      <c r="J47" s="18">
        <f>J48+J50+J52+J54</f>
        <v>2073.6</v>
      </c>
      <c r="K47" s="18">
        <f>K48+K50+K52+K54</f>
        <v>2109.7</v>
      </c>
      <c r="L47" s="18">
        <f t="shared" si="0"/>
        <v>101.74093364197529</v>
      </c>
      <c r="M47" s="39"/>
      <c r="N47" s="39"/>
      <c r="O47" s="39"/>
    </row>
    <row r="48" spans="1:12" ht="47.25" customHeight="1">
      <c r="A48" s="23">
        <v>37</v>
      </c>
      <c r="B48" s="9" t="s">
        <v>54</v>
      </c>
      <c r="C48" s="9" t="s">
        <v>138</v>
      </c>
      <c r="D48" s="9" t="s">
        <v>136</v>
      </c>
      <c r="E48" s="9" t="s">
        <v>147</v>
      </c>
      <c r="F48" s="9" t="s">
        <v>55</v>
      </c>
      <c r="G48" s="9" t="s">
        <v>144</v>
      </c>
      <c r="H48" s="9" t="s">
        <v>154</v>
      </c>
      <c r="I48" s="8" t="s">
        <v>110</v>
      </c>
      <c r="J48" s="29">
        <f>J49</f>
        <v>1216.3</v>
      </c>
      <c r="K48" s="29">
        <f>K49</f>
        <v>1282.1</v>
      </c>
      <c r="L48" s="18">
        <f t="shared" si="0"/>
        <v>105.4098495436981</v>
      </c>
    </row>
    <row r="49" spans="1:12" ht="60">
      <c r="A49" s="23">
        <v>38</v>
      </c>
      <c r="B49" s="9" t="s">
        <v>54</v>
      </c>
      <c r="C49" s="9" t="s">
        <v>138</v>
      </c>
      <c r="D49" s="9" t="s">
        <v>136</v>
      </c>
      <c r="E49" s="9" t="s">
        <v>77</v>
      </c>
      <c r="F49" s="9" t="s">
        <v>157</v>
      </c>
      <c r="G49" s="9" t="s">
        <v>144</v>
      </c>
      <c r="H49" s="9" t="s">
        <v>154</v>
      </c>
      <c r="I49" s="8" t="s">
        <v>174</v>
      </c>
      <c r="J49" s="29">
        <v>1216.3</v>
      </c>
      <c r="K49" s="29">
        <v>1282.1</v>
      </c>
      <c r="L49" s="18">
        <f t="shared" si="0"/>
        <v>105.4098495436981</v>
      </c>
    </row>
    <row r="50" spans="1:12" ht="63" customHeight="1">
      <c r="A50" s="23">
        <v>39</v>
      </c>
      <c r="B50" s="9" t="s">
        <v>54</v>
      </c>
      <c r="C50" s="9" t="s">
        <v>138</v>
      </c>
      <c r="D50" s="9" t="s">
        <v>136</v>
      </c>
      <c r="E50" s="9" t="s">
        <v>148</v>
      </c>
      <c r="F50" s="9" t="s">
        <v>55</v>
      </c>
      <c r="G50" s="9" t="s">
        <v>144</v>
      </c>
      <c r="H50" s="9" t="s">
        <v>154</v>
      </c>
      <c r="I50" s="8" t="s">
        <v>90</v>
      </c>
      <c r="J50" s="29">
        <f>J51</f>
        <v>57.3</v>
      </c>
      <c r="K50" s="29">
        <f>K51</f>
        <v>57.3</v>
      </c>
      <c r="L50" s="18">
        <f t="shared" si="0"/>
        <v>100</v>
      </c>
    </row>
    <row r="51" spans="1:12" ht="65.25" customHeight="1">
      <c r="A51" s="23">
        <v>40</v>
      </c>
      <c r="B51" s="9" t="s">
        <v>54</v>
      </c>
      <c r="C51" s="9" t="s">
        <v>138</v>
      </c>
      <c r="D51" s="9" t="s">
        <v>136</v>
      </c>
      <c r="E51" s="9" t="s">
        <v>158</v>
      </c>
      <c r="F51" s="9" t="s">
        <v>136</v>
      </c>
      <c r="G51" s="9" t="s">
        <v>144</v>
      </c>
      <c r="H51" s="9" t="s">
        <v>154</v>
      </c>
      <c r="I51" s="8" t="s">
        <v>126</v>
      </c>
      <c r="J51" s="29">
        <v>57.3</v>
      </c>
      <c r="K51" s="29">
        <v>57.3</v>
      </c>
      <c r="L51" s="18">
        <f t="shared" si="0"/>
        <v>100</v>
      </c>
    </row>
    <row r="52" spans="1:12" ht="67.5" customHeight="1">
      <c r="A52" s="23">
        <v>41</v>
      </c>
      <c r="B52" s="9" t="s">
        <v>54</v>
      </c>
      <c r="C52" s="9" t="s">
        <v>138</v>
      </c>
      <c r="D52" s="9" t="s">
        <v>136</v>
      </c>
      <c r="E52" s="9" t="s">
        <v>149</v>
      </c>
      <c r="F52" s="9" t="s">
        <v>55</v>
      </c>
      <c r="G52" s="9" t="s">
        <v>144</v>
      </c>
      <c r="H52" s="9" t="s">
        <v>154</v>
      </c>
      <c r="I52" s="8" t="s">
        <v>127</v>
      </c>
      <c r="J52" s="19">
        <f>J53</f>
        <v>720</v>
      </c>
      <c r="K52" s="19">
        <f>K53</f>
        <v>703.5</v>
      </c>
      <c r="L52" s="18">
        <f t="shared" si="0"/>
        <v>97.70833333333333</v>
      </c>
    </row>
    <row r="53" spans="1:12" ht="47.25" customHeight="1">
      <c r="A53" s="23">
        <v>42</v>
      </c>
      <c r="B53" s="9" t="s">
        <v>54</v>
      </c>
      <c r="C53" s="9" t="s">
        <v>138</v>
      </c>
      <c r="D53" s="9" t="s">
        <v>136</v>
      </c>
      <c r="E53" s="9" t="s">
        <v>159</v>
      </c>
      <c r="F53" s="9" t="s">
        <v>136</v>
      </c>
      <c r="G53" s="9" t="s">
        <v>144</v>
      </c>
      <c r="H53" s="9" t="s">
        <v>154</v>
      </c>
      <c r="I53" s="8" t="s">
        <v>91</v>
      </c>
      <c r="J53" s="19">
        <v>720</v>
      </c>
      <c r="K53" s="19">
        <v>703.5</v>
      </c>
      <c r="L53" s="18">
        <f t="shared" si="0"/>
        <v>97.70833333333333</v>
      </c>
    </row>
    <row r="54" spans="1:15" s="3" customFormat="1" ht="33" customHeight="1">
      <c r="A54" s="23">
        <v>43</v>
      </c>
      <c r="B54" s="9" t="s">
        <v>54</v>
      </c>
      <c r="C54" s="9" t="s">
        <v>138</v>
      </c>
      <c r="D54" s="9" t="s">
        <v>136</v>
      </c>
      <c r="E54" s="9" t="s">
        <v>72</v>
      </c>
      <c r="F54" s="9" t="s">
        <v>55</v>
      </c>
      <c r="G54" s="9" t="s">
        <v>144</v>
      </c>
      <c r="H54" s="9" t="s">
        <v>154</v>
      </c>
      <c r="I54" s="8" t="s">
        <v>229</v>
      </c>
      <c r="J54" s="19">
        <f>J55</f>
        <v>80</v>
      </c>
      <c r="K54" s="19">
        <f>K55</f>
        <v>66.8</v>
      </c>
      <c r="L54" s="18">
        <f>L55</f>
        <v>83.5</v>
      </c>
      <c r="M54" s="38"/>
      <c r="N54" s="38"/>
      <c r="O54" s="38"/>
    </row>
    <row r="55" spans="1:12" ht="30" customHeight="1">
      <c r="A55" s="23">
        <v>44</v>
      </c>
      <c r="B55" s="9" t="s">
        <v>54</v>
      </c>
      <c r="C55" s="9" t="s">
        <v>138</v>
      </c>
      <c r="D55" s="9" t="s">
        <v>136</v>
      </c>
      <c r="E55" s="9" t="s">
        <v>228</v>
      </c>
      <c r="F55" s="9" t="s">
        <v>136</v>
      </c>
      <c r="G55" s="9" t="s">
        <v>144</v>
      </c>
      <c r="H55" s="9" t="s">
        <v>154</v>
      </c>
      <c r="I55" s="8" t="s">
        <v>230</v>
      </c>
      <c r="J55" s="19">
        <v>80</v>
      </c>
      <c r="K55" s="19">
        <v>66.8</v>
      </c>
      <c r="L55" s="18">
        <f>K55*100/J55</f>
        <v>83.5</v>
      </c>
    </row>
    <row r="56" spans="1:12" ht="15.75">
      <c r="A56" s="23">
        <v>45</v>
      </c>
      <c r="B56" s="9" t="s">
        <v>54</v>
      </c>
      <c r="C56" s="9" t="s">
        <v>139</v>
      </c>
      <c r="D56" s="9" t="s">
        <v>55</v>
      </c>
      <c r="E56" s="9" t="s">
        <v>170</v>
      </c>
      <c r="F56" s="9" t="s">
        <v>55</v>
      </c>
      <c r="G56" s="9" t="s">
        <v>144</v>
      </c>
      <c r="H56" s="9" t="s">
        <v>170</v>
      </c>
      <c r="I56" s="10" t="s">
        <v>111</v>
      </c>
      <c r="J56" s="18">
        <f>J57</f>
        <v>168.60000000000002</v>
      </c>
      <c r="K56" s="18">
        <f>K57</f>
        <v>168.8</v>
      </c>
      <c r="L56" s="18">
        <f t="shared" si="0"/>
        <v>100.11862396204032</v>
      </c>
    </row>
    <row r="57" spans="1:12" ht="15.75">
      <c r="A57" s="23">
        <v>46</v>
      </c>
      <c r="B57" s="9" t="s">
        <v>54</v>
      </c>
      <c r="C57" s="9" t="s">
        <v>139</v>
      </c>
      <c r="D57" s="9" t="s">
        <v>56</v>
      </c>
      <c r="E57" s="9" t="s">
        <v>170</v>
      </c>
      <c r="F57" s="9" t="s">
        <v>56</v>
      </c>
      <c r="G57" s="9" t="s">
        <v>144</v>
      </c>
      <c r="H57" s="9" t="s">
        <v>154</v>
      </c>
      <c r="I57" s="8" t="s">
        <v>112</v>
      </c>
      <c r="J57" s="18">
        <f>J58+J59+J60+J61</f>
        <v>168.60000000000002</v>
      </c>
      <c r="K57" s="18">
        <f>K58+K59+K60+K61</f>
        <v>168.8</v>
      </c>
      <c r="L57" s="18">
        <f t="shared" si="0"/>
        <v>100.11862396204032</v>
      </c>
    </row>
    <row r="58" spans="1:12" ht="30">
      <c r="A58" s="23">
        <v>47</v>
      </c>
      <c r="B58" s="9" t="s">
        <v>54</v>
      </c>
      <c r="C58" s="9" t="s">
        <v>139</v>
      </c>
      <c r="D58" s="9" t="s">
        <v>56</v>
      </c>
      <c r="E58" s="9" t="s">
        <v>147</v>
      </c>
      <c r="F58" s="9" t="s">
        <v>56</v>
      </c>
      <c r="G58" s="9" t="s">
        <v>144</v>
      </c>
      <c r="H58" s="9" t="s">
        <v>154</v>
      </c>
      <c r="I58" s="8" t="s">
        <v>128</v>
      </c>
      <c r="J58" s="18">
        <v>4.7</v>
      </c>
      <c r="K58" s="18">
        <v>4.7</v>
      </c>
      <c r="L58" s="18">
        <f t="shared" si="0"/>
        <v>100</v>
      </c>
    </row>
    <row r="59" spans="1:12" ht="30">
      <c r="A59" s="23">
        <v>48</v>
      </c>
      <c r="B59" s="9" t="s">
        <v>54</v>
      </c>
      <c r="C59" s="9" t="s">
        <v>139</v>
      </c>
      <c r="D59" s="9" t="s">
        <v>56</v>
      </c>
      <c r="E59" s="9" t="s">
        <v>148</v>
      </c>
      <c r="F59" s="9" t="s">
        <v>56</v>
      </c>
      <c r="G59" s="9" t="s">
        <v>144</v>
      </c>
      <c r="H59" s="9" t="s">
        <v>154</v>
      </c>
      <c r="I59" s="8" t="s">
        <v>129</v>
      </c>
      <c r="J59" s="18">
        <v>2.4</v>
      </c>
      <c r="K59" s="18">
        <v>2.4</v>
      </c>
      <c r="L59" s="18">
        <f t="shared" si="0"/>
        <v>100</v>
      </c>
    </row>
    <row r="60" spans="1:12" ht="15.75">
      <c r="A60" s="23">
        <v>49</v>
      </c>
      <c r="B60" s="9" t="s">
        <v>54</v>
      </c>
      <c r="C60" s="9" t="s">
        <v>139</v>
      </c>
      <c r="D60" s="9" t="s">
        <v>56</v>
      </c>
      <c r="E60" s="9" t="s">
        <v>149</v>
      </c>
      <c r="F60" s="9" t="s">
        <v>56</v>
      </c>
      <c r="G60" s="9" t="s">
        <v>144</v>
      </c>
      <c r="H60" s="9" t="s">
        <v>154</v>
      </c>
      <c r="I60" s="8" t="s">
        <v>31</v>
      </c>
      <c r="J60" s="18">
        <v>0.2</v>
      </c>
      <c r="K60" s="18">
        <v>0.2</v>
      </c>
      <c r="L60" s="18">
        <f t="shared" si="0"/>
        <v>100</v>
      </c>
    </row>
    <row r="61" spans="1:12" ht="15.75">
      <c r="A61" s="23">
        <v>50</v>
      </c>
      <c r="B61" s="9" t="s">
        <v>54</v>
      </c>
      <c r="C61" s="9" t="s">
        <v>139</v>
      </c>
      <c r="D61" s="9" t="s">
        <v>56</v>
      </c>
      <c r="E61" s="9" t="s">
        <v>150</v>
      </c>
      <c r="F61" s="9" t="s">
        <v>56</v>
      </c>
      <c r="G61" s="9" t="s">
        <v>144</v>
      </c>
      <c r="H61" s="9" t="s">
        <v>154</v>
      </c>
      <c r="I61" s="8" t="s">
        <v>32</v>
      </c>
      <c r="J61" s="18">
        <v>161.3</v>
      </c>
      <c r="K61" s="18">
        <v>161.5</v>
      </c>
      <c r="L61" s="18">
        <f t="shared" si="0"/>
        <v>100.12399256044637</v>
      </c>
    </row>
    <row r="62" spans="1:12" ht="30">
      <c r="A62" s="23">
        <v>51</v>
      </c>
      <c r="B62" s="9" t="s">
        <v>54</v>
      </c>
      <c r="C62" s="9" t="s">
        <v>139</v>
      </c>
      <c r="D62" s="9" t="s">
        <v>56</v>
      </c>
      <c r="E62" s="9" t="s">
        <v>72</v>
      </c>
      <c r="F62" s="9" t="s">
        <v>56</v>
      </c>
      <c r="G62" s="9" t="s">
        <v>144</v>
      </c>
      <c r="H62" s="9" t="s">
        <v>154</v>
      </c>
      <c r="I62" s="8" t="s">
        <v>73</v>
      </c>
      <c r="J62" s="18">
        <v>10</v>
      </c>
      <c r="K62" s="18">
        <v>7.24</v>
      </c>
      <c r="L62" s="18">
        <f t="shared" si="0"/>
        <v>72.39999999999999</v>
      </c>
    </row>
    <row r="63" spans="1:12" ht="34.5" customHeight="1">
      <c r="A63" s="23">
        <v>52</v>
      </c>
      <c r="B63" s="9" t="s">
        <v>54</v>
      </c>
      <c r="C63" s="9" t="s">
        <v>9</v>
      </c>
      <c r="D63" s="9" t="s">
        <v>55</v>
      </c>
      <c r="E63" s="9" t="s">
        <v>170</v>
      </c>
      <c r="F63" s="9" t="s">
        <v>55</v>
      </c>
      <c r="G63" s="9" t="s">
        <v>144</v>
      </c>
      <c r="H63" s="9" t="s">
        <v>19</v>
      </c>
      <c r="I63" s="8" t="s">
        <v>130</v>
      </c>
      <c r="J63" s="29">
        <f>J64</f>
        <v>300</v>
      </c>
      <c r="K63" s="29">
        <f>K64</f>
        <v>262.5</v>
      </c>
      <c r="L63" s="18">
        <f>L64</f>
        <v>87.5</v>
      </c>
    </row>
    <row r="64" spans="1:12" ht="20.25" customHeight="1">
      <c r="A64" s="23">
        <v>53</v>
      </c>
      <c r="B64" s="9" t="s">
        <v>54</v>
      </c>
      <c r="C64" s="9" t="s">
        <v>9</v>
      </c>
      <c r="D64" s="9" t="s">
        <v>146</v>
      </c>
      <c r="E64" s="9" t="s">
        <v>170</v>
      </c>
      <c r="F64" s="9" t="s">
        <v>55</v>
      </c>
      <c r="G64" s="9" t="s">
        <v>144</v>
      </c>
      <c r="H64" s="9" t="s">
        <v>19</v>
      </c>
      <c r="I64" s="8" t="s">
        <v>106</v>
      </c>
      <c r="J64" s="19">
        <f>J65</f>
        <v>300</v>
      </c>
      <c r="K64" s="19">
        <f>K65</f>
        <v>262.5</v>
      </c>
      <c r="L64" s="18">
        <f t="shared" si="0"/>
        <v>87.5</v>
      </c>
    </row>
    <row r="65" spans="1:12" ht="33.75" customHeight="1">
      <c r="A65" s="23">
        <v>54</v>
      </c>
      <c r="B65" s="9" t="s">
        <v>54</v>
      </c>
      <c r="C65" s="9" t="s">
        <v>9</v>
      </c>
      <c r="D65" s="9" t="s">
        <v>146</v>
      </c>
      <c r="E65" s="9" t="s">
        <v>165</v>
      </c>
      <c r="F65" s="9" t="s">
        <v>55</v>
      </c>
      <c r="G65" s="9" t="s">
        <v>144</v>
      </c>
      <c r="H65" s="9" t="s">
        <v>19</v>
      </c>
      <c r="I65" s="8" t="s">
        <v>4</v>
      </c>
      <c r="J65" s="19">
        <f>J66</f>
        <v>300</v>
      </c>
      <c r="K65" s="19">
        <f>K66</f>
        <v>262.5</v>
      </c>
      <c r="L65" s="18">
        <f>L66</f>
        <v>87.5</v>
      </c>
    </row>
    <row r="66" spans="1:12" ht="33.75" customHeight="1">
      <c r="A66" s="23">
        <v>55</v>
      </c>
      <c r="B66" s="9" t="s">
        <v>54</v>
      </c>
      <c r="C66" s="9" t="s">
        <v>9</v>
      </c>
      <c r="D66" s="9" t="s">
        <v>146</v>
      </c>
      <c r="E66" s="9" t="s">
        <v>2</v>
      </c>
      <c r="F66" s="9" t="s">
        <v>136</v>
      </c>
      <c r="G66" s="9" t="s">
        <v>144</v>
      </c>
      <c r="H66" s="9" t="s">
        <v>19</v>
      </c>
      <c r="I66" s="8" t="s">
        <v>3</v>
      </c>
      <c r="J66" s="19">
        <v>300</v>
      </c>
      <c r="K66" s="19">
        <v>262.5</v>
      </c>
      <c r="L66" s="18">
        <f>K66*100/J66</f>
        <v>87.5</v>
      </c>
    </row>
    <row r="67" spans="1:12" ht="18" customHeight="1">
      <c r="A67" s="23">
        <v>56</v>
      </c>
      <c r="B67" s="9" t="s">
        <v>54</v>
      </c>
      <c r="C67" s="9" t="s">
        <v>140</v>
      </c>
      <c r="D67" s="9" t="s">
        <v>55</v>
      </c>
      <c r="E67" s="9" t="s">
        <v>170</v>
      </c>
      <c r="F67" s="9" t="s">
        <v>55</v>
      </c>
      <c r="G67" s="9" t="s">
        <v>144</v>
      </c>
      <c r="H67" s="9" t="s">
        <v>170</v>
      </c>
      <c r="I67" s="10" t="s">
        <v>92</v>
      </c>
      <c r="J67" s="20">
        <f>J68+J70+J73</f>
        <v>430</v>
      </c>
      <c r="K67" s="20">
        <f>K68+K70+K73</f>
        <v>425</v>
      </c>
      <c r="L67" s="20">
        <f>K67*100/J67</f>
        <v>98.83720930232558</v>
      </c>
    </row>
    <row r="68" spans="1:12" ht="18" customHeight="1">
      <c r="A68" s="23">
        <v>57</v>
      </c>
      <c r="B68" s="9" t="s">
        <v>54</v>
      </c>
      <c r="C68" s="9" t="s">
        <v>140</v>
      </c>
      <c r="D68" s="9" t="s">
        <v>56</v>
      </c>
      <c r="E68" s="9" t="s">
        <v>170</v>
      </c>
      <c r="F68" s="9" t="s">
        <v>55</v>
      </c>
      <c r="G68" s="9" t="s">
        <v>144</v>
      </c>
      <c r="H68" s="9" t="s">
        <v>161</v>
      </c>
      <c r="I68" s="10" t="s">
        <v>232</v>
      </c>
      <c r="J68" s="20">
        <f>J69</f>
        <v>160</v>
      </c>
      <c r="K68" s="20">
        <f>K69</f>
        <v>153.6</v>
      </c>
      <c r="L68" s="18">
        <f>L69</f>
        <v>96</v>
      </c>
    </row>
    <row r="69" spans="1:12" ht="18" customHeight="1">
      <c r="A69" s="23">
        <v>58</v>
      </c>
      <c r="B69" s="9" t="s">
        <v>54</v>
      </c>
      <c r="C69" s="9" t="s">
        <v>140</v>
      </c>
      <c r="D69" s="9" t="s">
        <v>56</v>
      </c>
      <c r="E69" s="9" t="s">
        <v>155</v>
      </c>
      <c r="F69" s="9" t="s">
        <v>136</v>
      </c>
      <c r="G69" s="9" t="s">
        <v>144</v>
      </c>
      <c r="H69" s="9" t="s">
        <v>161</v>
      </c>
      <c r="I69" s="10" t="s">
        <v>231</v>
      </c>
      <c r="J69" s="20">
        <v>160</v>
      </c>
      <c r="K69" s="20">
        <v>153.6</v>
      </c>
      <c r="L69" s="18">
        <f>K69*100/J69</f>
        <v>96</v>
      </c>
    </row>
    <row r="70" spans="1:12" ht="60">
      <c r="A70" s="23">
        <v>59</v>
      </c>
      <c r="B70" s="9" t="s">
        <v>54</v>
      </c>
      <c r="C70" s="9" t="s">
        <v>140</v>
      </c>
      <c r="D70" s="9" t="s">
        <v>146</v>
      </c>
      <c r="E70" s="9" t="s">
        <v>170</v>
      </c>
      <c r="F70" s="9" t="s">
        <v>55</v>
      </c>
      <c r="G70" s="9" t="s">
        <v>144</v>
      </c>
      <c r="H70" s="9" t="s">
        <v>170</v>
      </c>
      <c r="I70" s="8" t="s">
        <v>175</v>
      </c>
      <c r="J70" s="19">
        <f>SUM(J71)</f>
        <v>150</v>
      </c>
      <c r="K70" s="19">
        <f>K71</f>
        <v>150</v>
      </c>
      <c r="L70" s="18">
        <f aca="true" t="shared" si="2" ref="L70:L86">K70/J70*100</f>
        <v>100</v>
      </c>
    </row>
    <row r="71" spans="1:12" ht="60">
      <c r="A71" s="23">
        <v>60</v>
      </c>
      <c r="B71" s="9" t="s">
        <v>54</v>
      </c>
      <c r="C71" s="9" t="s">
        <v>140</v>
      </c>
      <c r="D71" s="9" t="s">
        <v>146</v>
      </c>
      <c r="E71" s="9" t="s">
        <v>155</v>
      </c>
      <c r="F71" s="9" t="s">
        <v>136</v>
      </c>
      <c r="G71" s="9" t="s">
        <v>144</v>
      </c>
      <c r="H71" s="9" t="s">
        <v>161</v>
      </c>
      <c r="I71" s="8" t="s">
        <v>176</v>
      </c>
      <c r="J71" s="19">
        <f>J72</f>
        <v>150</v>
      </c>
      <c r="K71" s="19">
        <v>150</v>
      </c>
      <c r="L71" s="18">
        <f t="shared" si="2"/>
        <v>100</v>
      </c>
    </row>
    <row r="72" spans="1:12" ht="60">
      <c r="A72" s="23">
        <v>61</v>
      </c>
      <c r="B72" s="9" t="s">
        <v>54</v>
      </c>
      <c r="C72" s="9" t="s">
        <v>140</v>
      </c>
      <c r="D72" s="9" t="s">
        <v>146</v>
      </c>
      <c r="E72" s="9" t="s">
        <v>10</v>
      </c>
      <c r="F72" s="9" t="s">
        <v>136</v>
      </c>
      <c r="G72" s="9" t="s">
        <v>144</v>
      </c>
      <c r="H72" s="9" t="s">
        <v>161</v>
      </c>
      <c r="I72" s="8" t="s">
        <v>1</v>
      </c>
      <c r="J72" s="19">
        <v>150</v>
      </c>
      <c r="K72" s="19">
        <v>150</v>
      </c>
      <c r="L72" s="18">
        <f t="shared" si="2"/>
        <v>100</v>
      </c>
    </row>
    <row r="73" spans="1:12" ht="30">
      <c r="A73" s="23">
        <v>62</v>
      </c>
      <c r="B73" s="9" t="s">
        <v>54</v>
      </c>
      <c r="C73" s="9" t="s">
        <v>140</v>
      </c>
      <c r="D73" s="9" t="s">
        <v>162</v>
      </c>
      <c r="E73" s="9" t="s">
        <v>170</v>
      </c>
      <c r="F73" s="9" t="s">
        <v>55</v>
      </c>
      <c r="G73" s="9" t="s">
        <v>144</v>
      </c>
      <c r="H73" s="9" t="s">
        <v>163</v>
      </c>
      <c r="I73" s="8" t="s">
        <v>177</v>
      </c>
      <c r="J73" s="19">
        <f aca="true" t="shared" si="3" ref="J73:L74">J74</f>
        <v>120</v>
      </c>
      <c r="K73" s="19">
        <f t="shared" si="3"/>
        <v>121.4</v>
      </c>
      <c r="L73" s="19">
        <f t="shared" si="3"/>
        <v>101.16666666666667</v>
      </c>
    </row>
    <row r="74" spans="1:12" ht="30">
      <c r="A74" s="23">
        <v>63</v>
      </c>
      <c r="B74" s="9" t="s">
        <v>54</v>
      </c>
      <c r="C74" s="9" t="s">
        <v>140</v>
      </c>
      <c r="D74" s="9" t="s">
        <v>162</v>
      </c>
      <c r="E74" s="9" t="s">
        <v>147</v>
      </c>
      <c r="F74" s="9" t="s">
        <v>55</v>
      </c>
      <c r="G74" s="9" t="s">
        <v>144</v>
      </c>
      <c r="H74" s="9" t="s">
        <v>163</v>
      </c>
      <c r="I74" s="8" t="s">
        <v>131</v>
      </c>
      <c r="J74" s="19">
        <f t="shared" si="3"/>
        <v>120</v>
      </c>
      <c r="K74" s="19">
        <f t="shared" si="3"/>
        <v>121.4</v>
      </c>
      <c r="L74" s="19">
        <f t="shared" si="3"/>
        <v>101.16666666666667</v>
      </c>
    </row>
    <row r="75" spans="1:12" ht="30">
      <c r="A75" s="23">
        <v>64</v>
      </c>
      <c r="B75" s="9" t="s">
        <v>54</v>
      </c>
      <c r="C75" s="9" t="s">
        <v>140</v>
      </c>
      <c r="D75" s="9" t="s">
        <v>162</v>
      </c>
      <c r="E75" s="9" t="s">
        <v>77</v>
      </c>
      <c r="F75" s="9" t="s">
        <v>157</v>
      </c>
      <c r="G75" s="9" t="s">
        <v>144</v>
      </c>
      <c r="H75" s="9" t="s">
        <v>163</v>
      </c>
      <c r="I75" s="8" t="s">
        <v>178</v>
      </c>
      <c r="J75" s="19">
        <v>120</v>
      </c>
      <c r="K75" s="19">
        <v>121.4</v>
      </c>
      <c r="L75" s="18">
        <f>K75*100/J75</f>
        <v>101.16666666666667</v>
      </c>
    </row>
    <row r="76" spans="1:15" s="1" customFormat="1" ht="15.75">
      <c r="A76" s="53">
        <v>65</v>
      </c>
      <c r="B76" s="9" t="s">
        <v>54</v>
      </c>
      <c r="C76" s="9" t="s">
        <v>141</v>
      </c>
      <c r="D76" s="9" t="s">
        <v>55</v>
      </c>
      <c r="E76" s="9" t="s">
        <v>170</v>
      </c>
      <c r="F76" s="9" t="s">
        <v>55</v>
      </c>
      <c r="G76" s="9" t="s">
        <v>144</v>
      </c>
      <c r="H76" s="9" t="s">
        <v>170</v>
      </c>
      <c r="I76" s="10" t="s">
        <v>113</v>
      </c>
      <c r="J76" s="20">
        <f>J77+J79+J81+J83+J84+J86+J87</f>
        <v>240</v>
      </c>
      <c r="K76" s="20">
        <f>K77+K79+K81+K83+K84+K86+K87</f>
        <v>254.7</v>
      </c>
      <c r="L76" s="18">
        <f>K76*100/J76</f>
        <v>106.125</v>
      </c>
      <c r="M76" s="38"/>
      <c r="N76" s="38"/>
      <c r="O76" s="38"/>
    </row>
    <row r="77" spans="1:15" s="1" customFormat="1" ht="45">
      <c r="A77" s="23">
        <v>66</v>
      </c>
      <c r="B77" s="9" t="s">
        <v>54</v>
      </c>
      <c r="C77" s="9" t="s">
        <v>141</v>
      </c>
      <c r="D77" s="9" t="s">
        <v>137</v>
      </c>
      <c r="E77" s="9" t="s">
        <v>170</v>
      </c>
      <c r="F77" s="9" t="s">
        <v>55</v>
      </c>
      <c r="G77" s="9" t="s">
        <v>144</v>
      </c>
      <c r="H77" s="9" t="s">
        <v>153</v>
      </c>
      <c r="I77" s="8" t="s">
        <v>78</v>
      </c>
      <c r="J77" s="19">
        <f>J78</f>
        <v>2.6</v>
      </c>
      <c r="K77" s="19">
        <f>K78</f>
        <v>2.6</v>
      </c>
      <c r="L77" s="18">
        <f t="shared" si="2"/>
        <v>100</v>
      </c>
      <c r="M77" s="38"/>
      <c r="N77" s="38"/>
      <c r="O77" s="38"/>
    </row>
    <row r="78" spans="1:15" s="1" customFormat="1" ht="45">
      <c r="A78" s="23">
        <v>67</v>
      </c>
      <c r="B78" s="9" t="s">
        <v>54</v>
      </c>
      <c r="C78" s="9" t="s">
        <v>141</v>
      </c>
      <c r="D78" s="9" t="s">
        <v>137</v>
      </c>
      <c r="E78" s="9" t="s">
        <v>147</v>
      </c>
      <c r="F78" s="9" t="s">
        <v>56</v>
      </c>
      <c r="G78" s="9" t="s">
        <v>144</v>
      </c>
      <c r="H78" s="9" t="s">
        <v>153</v>
      </c>
      <c r="I78" s="8" t="s">
        <v>78</v>
      </c>
      <c r="J78" s="19">
        <v>2.6</v>
      </c>
      <c r="K78" s="19">
        <v>2.6</v>
      </c>
      <c r="L78" s="18">
        <f t="shared" si="2"/>
        <v>100</v>
      </c>
      <c r="M78" s="38"/>
      <c r="N78" s="38"/>
      <c r="O78" s="38"/>
    </row>
    <row r="79" spans="1:15" s="1" customFormat="1" ht="75">
      <c r="A79" s="23">
        <v>68</v>
      </c>
      <c r="B79" s="9" t="s">
        <v>54</v>
      </c>
      <c r="C79" s="9" t="s">
        <v>141</v>
      </c>
      <c r="D79" s="9" t="s">
        <v>164</v>
      </c>
      <c r="E79" s="9" t="s">
        <v>170</v>
      </c>
      <c r="F79" s="9" t="s">
        <v>55</v>
      </c>
      <c r="G79" s="9" t="s">
        <v>144</v>
      </c>
      <c r="H79" s="9" t="s">
        <v>153</v>
      </c>
      <c r="I79" s="8" t="s">
        <v>179</v>
      </c>
      <c r="J79" s="19">
        <f>J80</f>
        <v>5</v>
      </c>
      <c r="K79" s="19">
        <f>K80</f>
        <v>5</v>
      </c>
      <c r="L79" s="18">
        <f>L80</f>
        <v>100</v>
      </c>
      <c r="M79" s="38"/>
      <c r="N79" s="38"/>
      <c r="O79" s="38"/>
    </row>
    <row r="80" spans="1:15" s="34" customFormat="1" ht="15.75">
      <c r="A80" s="23">
        <v>69</v>
      </c>
      <c r="B80" s="9" t="s">
        <v>54</v>
      </c>
      <c r="C80" s="9" t="s">
        <v>141</v>
      </c>
      <c r="D80" s="9" t="s">
        <v>164</v>
      </c>
      <c r="E80" s="9" t="s">
        <v>165</v>
      </c>
      <c r="F80" s="9" t="s">
        <v>56</v>
      </c>
      <c r="G80" s="9" t="s">
        <v>144</v>
      </c>
      <c r="H80" s="9" t="s">
        <v>153</v>
      </c>
      <c r="I80" s="8" t="s">
        <v>200</v>
      </c>
      <c r="J80" s="19">
        <v>5</v>
      </c>
      <c r="K80" s="19">
        <v>5</v>
      </c>
      <c r="L80" s="18">
        <f t="shared" si="2"/>
        <v>100</v>
      </c>
      <c r="M80" s="40"/>
      <c r="N80" s="40"/>
      <c r="O80" s="40"/>
    </row>
    <row r="81" spans="1:15" s="1" customFormat="1" ht="45">
      <c r="A81" s="23">
        <v>70</v>
      </c>
      <c r="B81" s="9" t="s">
        <v>54</v>
      </c>
      <c r="C81" s="9" t="s">
        <v>141</v>
      </c>
      <c r="D81" s="9" t="s">
        <v>166</v>
      </c>
      <c r="E81" s="9" t="s">
        <v>170</v>
      </c>
      <c r="F81" s="9" t="s">
        <v>56</v>
      </c>
      <c r="G81" s="9" t="s">
        <v>144</v>
      </c>
      <c r="H81" s="9" t="s">
        <v>153</v>
      </c>
      <c r="I81" s="8" t="s">
        <v>114</v>
      </c>
      <c r="J81" s="19">
        <f>J82</f>
        <v>3</v>
      </c>
      <c r="K81" s="19">
        <f>K82</f>
        <v>3</v>
      </c>
      <c r="L81" s="18">
        <v>100</v>
      </c>
      <c r="M81" s="38"/>
      <c r="N81" s="38"/>
      <c r="O81" s="38"/>
    </row>
    <row r="82" spans="1:15" s="1" customFormat="1" ht="45">
      <c r="A82" s="23">
        <v>71</v>
      </c>
      <c r="B82" s="9" t="s">
        <v>54</v>
      </c>
      <c r="C82" s="9" t="s">
        <v>141</v>
      </c>
      <c r="D82" s="9" t="s">
        <v>166</v>
      </c>
      <c r="E82" s="9" t="s">
        <v>170</v>
      </c>
      <c r="F82" s="9" t="s">
        <v>56</v>
      </c>
      <c r="G82" s="9" t="s">
        <v>144</v>
      </c>
      <c r="H82" s="9" t="s">
        <v>153</v>
      </c>
      <c r="I82" s="8" t="s">
        <v>114</v>
      </c>
      <c r="J82" s="19">
        <v>3</v>
      </c>
      <c r="K82" s="19">
        <v>3</v>
      </c>
      <c r="L82" s="18">
        <v>100</v>
      </c>
      <c r="M82" s="38"/>
      <c r="N82" s="38"/>
      <c r="O82" s="38"/>
    </row>
    <row r="83" spans="1:15" s="1" customFormat="1" ht="30">
      <c r="A83" s="23">
        <v>72</v>
      </c>
      <c r="B83" s="9" t="s">
        <v>54</v>
      </c>
      <c r="C83" s="9" t="s">
        <v>141</v>
      </c>
      <c r="D83" s="9" t="s">
        <v>217</v>
      </c>
      <c r="E83" s="9" t="s">
        <v>149</v>
      </c>
      <c r="F83" s="9" t="s">
        <v>56</v>
      </c>
      <c r="G83" s="9" t="s">
        <v>144</v>
      </c>
      <c r="H83" s="9" t="s">
        <v>153</v>
      </c>
      <c r="I83" s="8" t="s">
        <v>218</v>
      </c>
      <c r="J83" s="19">
        <v>40</v>
      </c>
      <c r="K83" s="19">
        <v>38.5</v>
      </c>
      <c r="L83" s="18">
        <f>K83*100/J83</f>
        <v>96.25</v>
      </c>
      <c r="M83" s="38"/>
      <c r="N83" s="38"/>
      <c r="O83" s="38"/>
    </row>
    <row r="84" spans="1:15" s="1" customFormat="1" ht="45">
      <c r="A84" s="23">
        <v>73</v>
      </c>
      <c r="B84" s="9" t="s">
        <v>54</v>
      </c>
      <c r="C84" s="9" t="s">
        <v>141</v>
      </c>
      <c r="D84" s="9" t="s">
        <v>79</v>
      </c>
      <c r="E84" s="9" t="s">
        <v>170</v>
      </c>
      <c r="F84" s="9" t="s">
        <v>55</v>
      </c>
      <c r="G84" s="9" t="s">
        <v>144</v>
      </c>
      <c r="H84" s="9" t="s">
        <v>153</v>
      </c>
      <c r="I84" s="8" t="s">
        <v>180</v>
      </c>
      <c r="J84" s="19">
        <f>J85</f>
        <v>20</v>
      </c>
      <c r="K84" s="19">
        <f>K85</f>
        <v>20</v>
      </c>
      <c r="L84" s="18">
        <f>L85</f>
        <v>100</v>
      </c>
      <c r="M84" s="38"/>
      <c r="N84" s="38"/>
      <c r="O84" s="38"/>
    </row>
    <row r="85" spans="1:15" s="1" customFormat="1" ht="45">
      <c r="A85" s="23">
        <v>74</v>
      </c>
      <c r="B85" s="9" t="s">
        <v>54</v>
      </c>
      <c r="C85" s="9" t="s">
        <v>141</v>
      </c>
      <c r="D85" s="9" t="s">
        <v>79</v>
      </c>
      <c r="E85" s="9" t="s">
        <v>155</v>
      </c>
      <c r="F85" s="9" t="s">
        <v>136</v>
      </c>
      <c r="G85" s="9" t="s">
        <v>144</v>
      </c>
      <c r="H85" s="9" t="s">
        <v>153</v>
      </c>
      <c r="I85" s="8" t="s">
        <v>181</v>
      </c>
      <c r="J85" s="19">
        <v>20</v>
      </c>
      <c r="K85" s="19">
        <v>20</v>
      </c>
      <c r="L85" s="18">
        <f t="shared" si="2"/>
        <v>100</v>
      </c>
      <c r="M85" s="38"/>
      <c r="N85" s="38"/>
      <c r="O85" s="38"/>
    </row>
    <row r="86" spans="1:15" s="1" customFormat="1" ht="45">
      <c r="A86" s="23">
        <v>75</v>
      </c>
      <c r="B86" s="9" t="s">
        <v>54</v>
      </c>
      <c r="C86" s="9" t="s">
        <v>141</v>
      </c>
      <c r="D86" s="9" t="s">
        <v>80</v>
      </c>
      <c r="E86" s="9" t="s">
        <v>170</v>
      </c>
      <c r="F86" s="9" t="s">
        <v>56</v>
      </c>
      <c r="G86" s="9" t="s">
        <v>144</v>
      </c>
      <c r="H86" s="9" t="s">
        <v>153</v>
      </c>
      <c r="I86" s="8" t="s">
        <v>83</v>
      </c>
      <c r="J86" s="19">
        <v>35</v>
      </c>
      <c r="K86" s="19">
        <v>41.1</v>
      </c>
      <c r="L86" s="18">
        <f t="shared" si="2"/>
        <v>117.42857142857144</v>
      </c>
      <c r="M86" s="38"/>
      <c r="N86" s="38"/>
      <c r="O86" s="38"/>
    </row>
    <row r="87" spans="1:15" s="1" customFormat="1" ht="30">
      <c r="A87" s="23">
        <v>76</v>
      </c>
      <c r="B87" s="9" t="s">
        <v>54</v>
      </c>
      <c r="C87" s="9" t="s">
        <v>141</v>
      </c>
      <c r="D87" s="9" t="s">
        <v>167</v>
      </c>
      <c r="E87" s="9" t="s">
        <v>170</v>
      </c>
      <c r="F87" s="9" t="s">
        <v>55</v>
      </c>
      <c r="G87" s="9" t="s">
        <v>144</v>
      </c>
      <c r="H87" s="9" t="s">
        <v>153</v>
      </c>
      <c r="I87" s="8" t="s">
        <v>115</v>
      </c>
      <c r="J87" s="19">
        <f>SUM(J88:J88)</f>
        <v>134.4</v>
      </c>
      <c r="K87" s="19">
        <f>SUM(K88:K88)</f>
        <v>144.5</v>
      </c>
      <c r="L87" s="18">
        <f aca="true" t="shared" si="4" ref="L87:L113">K87/J87*100</f>
        <v>107.51488095238095</v>
      </c>
      <c r="M87" s="38"/>
      <c r="N87" s="38"/>
      <c r="O87" s="38"/>
    </row>
    <row r="88" spans="1:15" s="1" customFormat="1" ht="30">
      <c r="A88" s="23">
        <v>77</v>
      </c>
      <c r="B88" s="9" t="s">
        <v>54</v>
      </c>
      <c r="C88" s="9" t="s">
        <v>141</v>
      </c>
      <c r="D88" s="9" t="s">
        <v>167</v>
      </c>
      <c r="E88" s="9" t="s">
        <v>155</v>
      </c>
      <c r="F88" s="9" t="s">
        <v>136</v>
      </c>
      <c r="G88" s="9" t="s">
        <v>144</v>
      </c>
      <c r="H88" s="9" t="s">
        <v>153</v>
      </c>
      <c r="I88" s="8" t="s">
        <v>116</v>
      </c>
      <c r="J88" s="19">
        <v>134.4</v>
      </c>
      <c r="K88" s="19">
        <v>144.5</v>
      </c>
      <c r="L88" s="18">
        <f t="shared" si="4"/>
        <v>107.51488095238095</v>
      </c>
      <c r="M88" s="38"/>
      <c r="N88" s="38"/>
      <c r="O88" s="38"/>
    </row>
    <row r="89" spans="1:15" s="1" customFormat="1" ht="18" customHeight="1">
      <c r="A89" s="23">
        <v>78</v>
      </c>
      <c r="B89" s="9" t="s">
        <v>54</v>
      </c>
      <c r="C89" s="9" t="s">
        <v>142</v>
      </c>
      <c r="D89" s="9" t="s">
        <v>55</v>
      </c>
      <c r="E89" s="9" t="s">
        <v>170</v>
      </c>
      <c r="F89" s="9" t="s">
        <v>55</v>
      </c>
      <c r="G89" s="9" t="s">
        <v>144</v>
      </c>
      <c r="H89" s="9" t="s">
        <v>170</v>
      </c>
      <c r="I89" s="10" t="s">
        <v>117</v>
      </c>
      <c r="J89" s="20">
        <f>J90+J91</f>
        <v>98.3</v>
      </c>
      <c r="K89" s="20">
        <f>K90+K91</f>
        <v>98.3</v>
      </c>
      <c r="L89" s="18">
        <f>L90</f>
        <v>100</v>
      </c>
      <c r="M89" s="38"/>
      <c r="N89" s="38"/>
      <c r="O89" s="38"/>
    </row>
    <row r="90" spans="1:15" s="1" customFormat="1" ht="18" customHeight="1">
      <c r="A90" s="23">
        <v>79</v>
      </c>
      <c r="B90" s="9" t="s">
        <v>54</v>
      </c>
      <c r="C90" s="9" t="s">
        <v>142</v>
      </c>
      <c r="D90" s="9" t="s">
        <v>56</v>
      </c>
      <c r="E90" s="9" t="s">
        <v>155</v>
      </c>
      <c r="F90" s="9" t="s">
        <v>136</v>
      </c>
      <c r="G90" s="9" t="s">
        <v>144</v>
      </c>
      <c r="H90" s="9" t="s">
        <v>168</v>
      </c>
      <c r="I90" s="10" t="s">
        <v>219</v>
      </c>
      <c r="J90" s="20">
        <v>-2</v>
      </c>
      <c r="K90" s="20">
        <v>-2</v>
      </c>
      <c r="L90" s="18">
        <v>100</v>
      </c>
      <c r="M90" s="38"/>
      <c r="N90" s="38"/>
      <c r="O90" s="38"/>
    </row>
    <row r="91" spans="1:15" s="1" customFormat="1" ht="15.75">
      <c r="A91" s="23">
        <v>80</v>
      </c>
      <c r="B91" s="9" t="s">
        <v>54</v>
      </c>
      <c r="C91" s="9" t="s">
        <v>142</v>
      </c>
      <c r="D91" s="9" t="s">
        <v>136</v>
      </c>
      <c r="E91" s="9" t="s">
        <v>170</v>
      </c>
      <c r="F91" s="9" t="s">
        <v>55</v>
      </c>
      <c r="G91" s="9" t="s">
        <v>144</v>
      </c>
      <c r="H91" s="9" t="s">
        <v>168</v>
      </c>
      <c r="I91" s="8" t="s">
        <v>118</v>
      </c>
      <c r="J91" s="20">
        <f>J92</f>
        <v>100.3</v>
      </c>
      <c r="K91" s="20">
        <f>K92</f>
        <v>100.3</v>
      </c>
      <c r="L91" s="18">
        <f>L92</f>
        <v>100</v>
      </c>
      <c r="M91" s="38"/>
      <c r="N91" s="38"/>
      <c r="O91" s="38"/>
    </row>
    <row r="92" spans="1:15" s="1" customFormat="1" ht="15.75">
      <c r="A92" s="23">
        <v>81</v>
      </c>
      <c r="B92" s="9" t="s">
        <v>54</v>
      </c>
      <c r="C92" s="9" t="s">
        <v>142</v>
      </c>
      <c r="D92" s="9" t="s">
        <v>136</v>
      </c>
      <c r="E92" s="9" t="s">
        <v>155</v>
      </c>
      <c r="F92" s="9" t="s">
        <v>136</v>
      </c>
      <c r="G92" s="9" t="s">
        <v>144</v>
      </c>
      <c r="H92" s="9" t="s">
        <v>168</v>
      </c>
      <c r="I92" s="8" t="s">
        <v>119</v>
      </c>
      <c r="J92" s="20">
        <v>100.3</v>
      </c>
      <c r="K92" s="20">
        <v>100.3</v>
      </c>
      <c r="L92" s="18">
        <v>100</v>
      </c>
      <c r="M92" s="38"/>
      <c r="N92" s="38"/>
      <c r="O92" s="38"/>
    </row>
    <row r="93" spans="1:15" s="1" customFormat="1" ht="15.75">
      <c r="A93" s="23">
        <v>82</v>
      </c>
      <c r="B93" s="35" t="s">
        <v>13</v>
      </c>
      <c r="C93" s="35" t="s">
        <v>55</v>
      </c>
      <c r="D93" s="35" t="s">
        <v>55</v>
      </c>
      <c r="E93" s="35" t="s">
        <v>170</v>
      </c>
      <c r="F93" s="35" t="s">
        <v>55</v>
      </c>
      <c r="G93" s="35" t="s">
        <v>144</v>
      </c>
      <c r="H93" s="36" t="s">
        <v>170</v>
      </c>
      <c r="I93" s="37" t="s">
        <v>120</v>
      </c>
      <c r="J93" s="18">
        <f>J94+J172+J174+J178</f>
        <v>398789.8</v>
      </c>
      <c r="K93" s="18">
        <f>K94+K172+K174+K178</f>
        <v>391110.9</v>
      </c>
      <c r="L93" s="18">
        <f>K93*100/J93</f>
        <v>98.07444924619436</v>
      </c>
      <c r="M93" s="38"/>
      <c r="N93" s="38"/>
      <c r="O93" s="38"/>
    </row>
    <row r="94" spans="1:15" s="1" customFormat="1" ht="30">
      <c r="A94" s="23">
        <v>83</v>
      </c>
      <c r="B94" s="9" t="s">
        <v>13</v>
      </c>
      <c r="C94" s="9" t="s">
        <v>146</v>
      </c>
      <c r="D94" s="9" t="s">
        <v>55</v>
      </c>
      <c r="E94" s="9" t="s">
        <v>170</v>
      </c>
      <c r="F94" s="9" t="s">
        <v>55</v>
      </c>
      <c r="G94" s="9" t="s">
        <v>144</v>
      </c>
      <c r="H94" s="30" t="s">
        <v>170</v>
      </c>
      <c r="I94" s="10" t="s">
        <v>121</v>
      </c>
      <c r="J94" s="18">
        <f>J95+J101+J131+J165</f>
        <v>399612.7</v>
      </c>
      <c r="K94" s="18">
        <f>K95+K101+K131+K165</f>
        <v>391933.80000000005</v>
      </c>
      <c r="L94" s="18">
        <f>K94*100/J94</f>
        <v>98.07841442476679</v>
      </c>
      <c r="M94" s="38"/>
      <c r="N94" s="38"/>
      <c r="O94" s="38"/>
    </row>
    <row r="95" spans="1:15" s="1" customFormat="1" ht="15.75">
      <c r="A95" s="23">
        <v>84</v>
      </c>
      <c r="B95" s="9" t="s">
        <v>13</v>
      </c>
      <c r="C95" s="9" t="s">
        <v>146</v>
      </c>
      <c r="D95" s="9" t="s">
        <v>56</v>
      </c>
      <c r="E95" s="9" t="s">
        <v>170</v>
      </c>
      <c r="F95" s="9" t="s">
        <v>55</v>
      </c>
      <c r="G95" s="9" t="s">
        <v>144</v>
      </c>
      <c r="H95" s="30" t="s">
        <v>17</v>
      </c>
      <c r="I95" s="10" t="s">
        <v>11</v>
      </c>
      <c r="J95" s="18">
        <f>J96+J99</f>
        <v>132793</v>
      </c>
      <c r="K95" s="18">
        <f>K96+K99</f>
        <v>132793</v>
      </c>
      <c r="L95" s="18">
        <f t="shared" si="4"/>
        <v>100</v>
      </c>
      <c r="M95" s="38"/>
      <c r="N95" s="38"/>
      <c r="O95" s="38"/>
    </row>
    <row r="96" spans="1:15" s="1" customFormat="1" ht="15.75">
      <c r="A96" s="23">
        <v>85</v>
      </c>
      <c r="B96" s="9" t="s">
        <v>13</v>
      </c>
      <c r="C96" s="9" t="s">
        <v>146</v>
      </c>
      <c r="D96" s="9" t="s">
        <v>56</v>
      </c>
      <c r="E96" s="9" t="s">
        <v>16</v>
      </c>
      <c r="F96" s="9" t="s">
        <v>55</v>
      </c>
      <c r="G96" s="9" t="s">
        <v>144</v>
      </c>
      <c r="H96" s="30" t="s">
        <v>17</v>
      </c>
      <c r="I96" s="10" t="s">
        <v>25</v>
      </c>
      <c r="J96" s="18">
        <f>J97</f>
        <v>93525.1</v>
      </c>
      <c r="K96" s="18">
        <f>K97</f>
        <v>93525.1</v>
      </c>
      <c r="L96" s="18">
        <f t="shared" si="4"/>
        <v>100</v>
      </c>
      <c r="M96" s="38"/>
      <c r="N96" s="38"/>
      <c r="O96" s="38"/>
    </row>
    <row r="97" spans="1:15" s="1" customFormat="1" ht="30">
      <c r="A97" s="23">
        <v>86</v>
      </c>
      <c r="B97" s="9" t="s">
        <v>13</v>
      </c>
      <c r="C97" s="9" t="s">
        <v>146</v>
      </c>
      <c r="D97" s="9" t="s">
        <v>56</v>
      </c>
      <c r="E97" s="9" t="s">
        <v>16</v>
      </c>
      <c r="F97" s="9" t="s">
        <v>136</v>
      </c>
      <c r="G97" s="9" t="s">
        <v>144</v>
      </c>
      <c r="H97" s="30" t="s">
        <v>17</v>
      </c>
      <c r="I97" s="8" t="s">
        <v>26</v>
      </c>
      <c r="J97" s="18">
        <f>J98</f>
        <v>93525.1</v>
      </c>
      <c r="K97" s="18">
        <f>K98</f>
        <v>93525.1</v>
      </c>
      <c r="L97" s="18">
        <f t="shared" si="4"/>
        <v>100</v>
      </c>
      <c r="M97" s="38"/>
      <c r="N97" s="38"/>
      <c r="O97" s="38"/>
    </row>
    <row r="98" spans="1:15" s="1" customFormat="1" ht="30">
      <c r="A98" s="23">
        <v>87</v>
      </c>
      <c r="B98" s="9" t="s">
        <v>13</v>
      </c>
      <c r="C98" s="9" t="s">
        <v>146</v>
      </c>
      <c r="D98" s="9" t="s">
        <v>56</v>
      </c>
      <c r="E98" s="9" t="s">
        <v>16</v>
      </c>
      <c r="F98" s="9" t="s">
        <v>136</v>
      </c>
      <c r="G98" s="9" t="s">
        <v>74</v>
      </c>
      <c r="H98" s="30" t="s">
        <v>17</v>
      </c>
      <c r="I98" s="8" t="s">
        <v>43</v>
      </c>
      <c r="J98" s="18">
        <v>93525.1</v>
      </c>
      <c r="K98" s="18">
        <v>93525.1</v>
      </c>
      <c r="L98" s="18">
        <f t="shared" si="4"/>
        <v>100</v>
      </c>
      <c r="M98" s="38"/>
      <c r="N98" s="38"/>
      <c r="O98" s="38"/>
    </row>
    <row r="99" spans="1:15" s="1" customFormat="1" ht="15.75">
      <c r="A99" s="23">
        <v>88</v>
      </c>
      <c r="B99" s="9" t="s">
        <v>13</v>
      </c>
      <c r="C99" s="9" t="s">
        <v>146</v>
      </c>
      <c r="D99" s="9" t="s">
        <v>56</v>
      </c>
      <c r="E99" s="9" t="s">
        <v>15</v>
      </c>
      <c r="F99" s="9" t="s">
        <v>55</v>
      </c>
      <c r="G99" s="9" t="s">
        <v>144</v>
      </c>
      <c r="H99" s="30" t="s">
        <v>17</v>
      </c>
      <c r="I99" s="8" t="s">
        <v>48</v>
      </c>
      <c r="J99" s="18">
        <f>J100</f>
        <v>39267.9</v>
      </c>
      <c r="K99" s="18">
        <f>K100</f>
        <v>39267.9</v>
      </c>
      <c r="L99" s="18">
        <f t="shared" si="4"/>
        <v>100</v>
      </c>
      <c r="M99" s="38"/>
      <c r="N99" s="38"/>
      <c r="O99" s="38"/>
    </row>
    <row r="100" spans="1:15" s="1" customFormat="1" ht="30">
      <c r="A100" s="23">
        <v>89</v>
      </c>
      <c r="B100" s="9" t="s">
        <v>13</v>
      </c>
      <c r="C100" s="9" t="s">
        <v>146</v>
      </c>
      <c r="D100" s="9" t="s">
        <v>56</v>
      </c>
      <c r="E100" s="9" t="s">
        <v>15</v>
      </c>
      <c r="F100" s="9" t="s">
        <v>136</v>
      </c>
      <c r="G100" s="9" t="s">
        <v>144</v>
      </c>
      <c r="H100" s="30" t="s">
        <v>17</v>
      </c>
      <c r="I100" s="8" t="s">
        <v>12</v>
      </c>
      <c r="J100" s="18">
        <v>39267.9</v>
      </c>
      <c r="K100" s="18">
        <v>39267.9</v>
      </c>
      <c r="L100" s="18">
        <f t="shared" si="4"/>
        <v>100</v>
      </c>
      <c r="M100" s="38"/>
      <c r="N100" s="38"/>
      <c r="O100" s="38"/>
    </row>
    <row r="101" spans="1:15" s="1" customFormat="1" ht="30">
      <c r="A101" s="23">
        <v>90</v>
      </c>
      <c r="B101" s="9" t="s">
        <v>13</v>
      </c>
      <c r="C101" s="9" t="s">
        <v>146</v>
      </c>
      <c r="D101" s="9" t="s">
        <v>146</v>
      </c>
      <c r="E101" s="9" t="s">
        <v>170</v>
      </c>
      <c r="F101" s="9" t="s">
        <v>55</v>
      </c>
      <c r="G101" s="9" t="s">
        <v>144</v>
      </c>
      <c r="H101" s="30" t="s">
        <v>17</v>
      </c>
      <c r="I101" s="8" t="s">
        <v>57</v>
      </c>
      <c r="J101" s="18">
        <f>J102+J104+J106+J108+J110+J112</f>
        <v>84082.4</v>
      </c>
      <c r="K101" s="18">
        <f>K102+K104+K106+K108+K110+K112</f>
        <v>84057.4</v>
      </c>
      <c r="L101" s="18">
        <f>K101*100/J101</f>
        <v>99.9702672616386</v>
      </c>
      <c r="M101" s="38"/>
      <c r="N101" s="38"/>
      <c r="O101" s="38"/>
    </row>
    <row r="102" spans="1:15" s="1" customFormat="1" ht="15.75">
      <c r="A102" s="23">
        <v>91</v>
      </c>
      <c r="B102" s="9" t="s">
        <v>13</v>
      </c>
      <c r="C102" s="9" t="s">
        <v>146</v>
      </c>
      <c r="D102" s="9" t="s">
        <v>146</v>
      </c>
      <c r="E102" s="9" t="s">
        <v>202</v>
      </c>
      <c r="F102" s="9" t="s">
        <v>55</v>
      </c>
      <c r="G102" s="9" t="s">
        <v>144</v>
      </c>
      <c r="H102" s="30" t="s">
        <v>17</v>
      </c>
      <c r="I102" s="8" t="s">
        <v>203</v>
      </c>
      <c r="J102" s="18">
        <f>J103</f>
        <v>928.4</v>
      </c>
      <c r="K102" s="18">
        <f>K103</f>
        <v>928.4</v>
      </c>
      <c r="L102" s="18">
        <f t="shared" si="4"/>
        <v>100</v>
      </c>
      <c r="M102" s="38"/>
      <c r="N102" s="38"/>
      <c r="O102" s="38"/>
    </row>
    <row r="103" spans="1:15" s="1" customFormat="1" ht="90">
      <c r="A103" s="23">
        <v>92</v>
      </c>
      <c r="B103" s="9" t="s">
        <v>13</v>
      </c>
      <c r="C103" s="9" t="s">
        <v>146</v>
      </c>
      <c r="D103" s="9" t="s">
        <v>146</v>
      </c>
      <c r="E103" s="9" t="s">
        <v>202</v>
      </c>
      <c r="F103" s="9" t="s">
        <v>136</v>
      </c>
      <c r="G103" s="9" t="s">
        <v>144</v>
      </c>
      <c r="H103" s="30" t="s">
        <v>17</v>
      </c>
      <c r="I103" s="8" t="s">
        <v>204</v>
      </c>
      <c r="J103" s="18">
        <v>928.4</v>
      </c>
      <c r="K103" s="18">
        <v>928.4</v>
      </c>
      <c r="L103" s="18">
        <f t="shared" si="4"/>
        <v>100</v>
      </c>
      <c r="M103" s="38"/>
      <c r="N103" s="38"/>
      <c r="O103" s="38"/>
    </row>
    <row r="104" spans="1:15" s="1" customFormat="1" ht="30">
      <c r="A104" s="23">
        <v>93</v>
      </c>
      <c r="B104" s="9" t="s">
        <v>13</v>
      </c>
      <c r="C104" s="9" t="s">
        <v>146</v>
      </c>
      <c r="D104" s="9" t="s">
        <v>146</v>
      </c>
      <c r="E104" s="9" t="s">
        <v>209</v>
      </c>
      <c r="F104" s="9" t="s">
        <v>55</v>
      </c>
      <c r="G104" s="9" t="s">
        <v>144</v>
      </c>
      <c r="H104" s="30" t="s">
        <v>17</v>
      </c>
      <c r="I104" s="8" t="s">
        <v>210</v>
      </c>
      <c r="J104" s="18">
        <f>J105</f>
        <v>2125</v>
      </c>
      <c r="K104" s="18">
        <f>K105</f>
        <v>2125</v>
      </c>
      <c r="L104" s="18">
        <f t="shared" si="4"/>
        <v>100</v>
      </c>
      <c r="M104" s="38"/>
      <c r="N104" s="38"/>
      <c r="O104" s="38"/>
    </row>
    <row r="105" spans="1:15" s="1" customFormat="1" ht="90">
      <c r="A105" s="23">
        <v>94</v>
      </c>
      <c r="B105" s="9" t="s">
        <v>13</v>
      </c>
      <c r="C105" s="9" t="s">
        <v>146</v>
      </c>
      <c r="D105" s="9" t="s">
        <v>146</v>
      </c>
      <c r="E105" s="9" t="s">
        <v>209</v>
      </c>
      <c r="F105" s="9" t="s">
        <v>136</v>
      </c>
      <c r="G105" s="9" t="s">
        <v>122</v>
      </c>
      <c r="H105" s="30" t="s">
        <v>17</v>
      </c>
      <c r="I105" s="8" t="s">
        <v>211</v>
      </c>
      <c r="J105" s="18">
        <v>2125</v>
      </c>
      <c r="K105" s="18">
        <v>2125</v>
      </c>
      <c r="L105" s="18">
        <f t="shared" si="4"/>
        <v>100</v>
      </c>
      <c r="M105" s="38"/>
      <c r="N105" s="38"/>
      <c r="O105" s="38"/>
    </row>
    <row r="106" spans="1:15" s="1" customFormat="1" ht="15.75">
      <c r="A106" s="23">
        <v>95</v>
      </c>
      <c r="B106" s="9" t="s">
        <v>13</v>
      </c>
      <c r="C106" s="9" t="s">
        <v>146</v>
      </c>
      <c r="D106" s="9" t="s">
        <v>146</v>
      </c>
      <c r="E106" s="9" t="s">
        <v>205</v>
      </c>
      <c r="F106" s="9" t="s">
        <v>55</v>
      </c>
      <c r="G106" s="9" t="s">
        <v>144</v>
      </c>
      <c r="H106" s="30" t="s">
        <v>17</v>
      </c>
      <c r="I106" s="8" t="s">
        <v>206</v>
      </c>
      <c r="J106" s="18">
        <f>J107</f>
        <v>81.9</v>
      </c>
      <c r="K106" s="18">
        <f>K107</f>
        <v>81.9</v>
      </c>
      <c r="L106" s="18">
        <f t="shared" si="4"/>
        <v>100</v>
      </c>
      <c r="M106" s="38"/>
      <c r="N106" s="38"/>
      <c r="O106" s="38"/>
    </row>
    <row r="107" spans="1:15" s="1" customFormat="1" ht="30">
      <c r="A107" s="23">
        <v>96</v>
      </c>
      <c r="B107" s="9" t="s">
        <v>13</v>
      </c>
      <c r="C107" s="9" t="s">
        <v>146</v>
      </c>
      <c r="D107" s="9" t="s">
        <v>146</v>
      </c>
      <c r="E107" s="9" t="s">
        <v>205</v>
      </c>
      <c r="F107" s="9" t="s">
        <v>136</v>
      </c>
      <c r="G107" s="9" t="s">
        <v>144</v>
      </c>
      <c r="H107" s="30" t="s">
        <v>17</v>
      </c>
      <c r="I107" s="8" t="s">
        <v>207</v>
      </c>
      <c r="J107" s="18">
        <v>81.9</v>
      </c>
      <c r="K107" s="18">
        <v>81.9</v>
      </c>
      <c r="L107" s="18">
        <f t="shared" si="4"/>
        <v>100</v>
      </c>
      <c r="M107" s="38"/>
      <c r="N107" s="38"/>
      <c r="O107" s="38"/>
    </row>
    <row r="108" spans="1:15" s="1" customFormat="1" ht="75">
      <c r="A108" s="23">
        <v>97</v>
      </c>
      <c r="B108" s="9" t="s">
        <v>13</v>
      </c>
      <c r="C108" s="9" t="s">
        <v>146</v>
      </c>
      <c r="D108" s="9" t="s">
        <v>146</v>
      </c>
      <c r="E108" s="9" t="s">
        <v>233</v>
      </c>
      <c r="F108" s="9" t="s">
        <v>55</v>
      </c>
      <c r="G108" s="9" t="s">
        <v>144</v>
      </c>
      <c r="H108" s="30" t="s">
        <v>17</v>
      </c>
      <c r="I108" s="47" t="s">
        <v>238</v>
      </c>
      <c r="J108" s="18">
        <f>J109</f>
        <v>10305.6</v>
      </c>
      <c r="K108" s="18">
        <f>K109</f>
        <v>10305.6</v>
      </c>
      <c r="L108" s="18">
        <v>100</v>
      </c>
      <c r="M108" s="38"/>
      <c r="N108" s="38"/>
      <c r="O108" s="38"/>
    </row>
    <row r="109" spans="1:15" s="1" customFormat="1" ht="75">
      <c r="A109" s="23">
        <v>98</v>
      </c>
      <c r="B109" s="9" t="s">
        <v>13</v>
      </c>
      <c r="C109" s="9" t="s">
        <v>146</v>
      </c>
      <c r="D109" s="9" t="s">
        <v>146</v>
      </c>
      <c r="E109" s="9" t="s">
        <v>233</v>
      </c>
      <c r="F109" s="9" t="s">
        <v>136</v>
      </c>
      <c r="G109" s="9" t="s">
        <v>144</v>
      </c>
      <c r="H109" s="30" t="s">
        <v>17</v>
      </c>
      <c r="I109" s="47" t="s">
        <v>237</v>
      </c>
      <c r="J109" s="18">
        <v>10305.6</v>
      </c>
      <c r="K109" s="18">
        <v>10305.6</v>
      </c>
      <c r="L109" s="18">
        <v>100</v>
      </c>
      <c r="M109" s="38"/>
      <c r="N109" s="38"/>
      <c r="O109" s="38"/>
    </row>
    <row r="110" spans="1:15" s="1" customFormat="1" ht="60">
      <c r="A110" s="23">
        <v>99</v>
      </c>
      <c r="B110" s="9" t="s">
        <v>13</v>
      </c>
      <c r="C110" s="9" t="s">
        <v>146</v>
      </c>
      <c r="D110" s="9" t="s">
        <v>146</v>
      </c>
      <c r="E110" s="9" t="s">
        <v>234</v>
      </c>
      <c r="F110" s="9" t="s">
        <v>55</v>
      </c>
      <c r="G110" s="9" t="s">
        <v>144</v>
      </c>
      <c r="H110" s="30" t="s">
        <v>17</v>
      </c>
      <c r="I110" s="46" t="s">
        <v>236</v>
      </c>
      <c r="J110" s="18">
        <f>J111</f>
        <v>11170</v>
      </c>
      <c r="K110" s="18">
        <f>K111</f>
        <v>11170</v>
      </c>
      <c r="L110" s="18">
        <v>100</v>
      </c>
      <c r="M110" s="38"/>
      <c r="N110" s="38"/>
      <c r="O110" s="38"/>
    </row>
    <row r="111" spans="1:15" s="1" customFormat="1" ht="60">
      <c r="A111" s="23">
        <v>100</v>
      </c>
      <c r="B111" s="9" t="s">
        <v>13</v>
      </c>
      <c r="C111" s="9" t="s">
        <v>146</v>
      </c>
      <c r="D111" s="9" t="s">
        <v>146</v>
      </c>
      <c r="E111" s="9" t="s">
        <v>234</v>
      </c>
      <c r="F111" s="9" t="s">
        <v>136</v>
      </c>
      <c r="G111" s="9" t="s">
        <v>144</v>
      </c>
      <c r="H111" s="30" t="s">
        <v>17</v>
      </c>
      <c r="I111" s="46" t="s">
        <v>235</v>
      </c>
      <c r="J111" s="18">
        <v>11170</v>
      </c>
      <c r="K111" s="18">
        <v>11170</v>
      </c>
      <c r="L111" s="18">
        <v>100</v>
      </c>
      <c r="M111" s="38"/>
      <c r="N111" s="38"/>
      <c r="O111" s="38"/>
    </row>
    <row r="112" spans="1:15" s="1" customFormat="1" ht="15.75">
      <c r="A112" s="23">
        <v>101</v>
      </c>
      <c r="B112" s="9" t="s">
        <v>13</v>
      </c>
      <c r="C112" s="9" t="s">
        <v>146</v>
      </c>
      <c r="D112" s="9" t="s">
        <v>146</v>
      </c>
      <c r="E112" s="9" t="s">
        <v>14</v>
      </c>
      <c r="F112" s="9" t="s">
        <v>55</v>
      </c>
      <c r="G112" s="9" t="s">
        <v>144</v>
      </c>
      <c r="H112" s="30" t="s">
        <v>17</v>
      </c>
      <c r="I112" s="8" t="s">
        <v>35</v>
      </c>
      <c r="J112" s="18">
        <f>J113</f>
        <v>59471.5</v>
      </c>
      <c r="K112" s="18">
        <f>K113</f>
        <v>59446.5</v>
      </c>
      <c r="L112" s="18">
        <f t="shared" si="4"/>
        <v>99.95796305793532</v>
      </c>
      <c r="M112" s="38"/>
      <c r="N112" s="38"/>
      <c r="O112" s="38"/>
    </row>
    <row r="113" spans="1:15" s="1" customFormat="1" ht="15.75">
      <c r="A113" s="23">
        <v>102</v>
      </c>
      <c r="B113" s="9" t="s">
        <v>13</v>
      </c>
      <c r="C113" s="9" t="s">
        <v>146</v>
      </c>
      <c r="D113" s="9" t="s">
        <v>146</v>
      </c>
      <c r="E113" s="9" t="s">
        <v>14</v>
      </c>
      <c r="F113" s="9" t="s">
        <v>136</v>
      </c>
      <c r="G113" s="9" t="s">
        <v>144</v>
      </c>
      <c r="H113" s="30" t="s">
        <v>17</v>
      </c>
      <c r="I113" s="8" t="s">
        <v>27</v>
      </c>
      <c r="J113" s="18">
        <f>SUM(J114:J130)</f>
        <v>59471.5</v>
      </c>
      <c r="K113" s="18">
        <f>SUM(K114:K130)</f>
        <v>59446.5</v>
      </c>
      <c r="L113" s="18">
        <f t="shared" si="4"/>
        <v>99.95796305793532</v>
      </c>
      <c r="M113" s="38"/>
      <c r="N113" s="38"/>
      <c r="O113" s="38"/>
    </row>
    <row r="114" spans="1:15" s="1" customFormat="1" ht="60">
      <c r="A114" s="23">
        <v>103</v>
      </c>
      <c r="B114" s="9" t="s">
        <v>13</v>
      </c>
      <c r="C114" s="9" t="s">
        <v>146</v>
      </c>
      <c r="D114" s="9" t="s">
        <v>146</v>
      </c>
      <c r="E114" s="9" t="s">
        <v>14</v>
      </c>
      <c r="F114" s="9" t="s">
        <v>136</v>
      </c>
      <c r="G114" s="9" t="s">
        <v>197</v>
      </c>
      <c r="H114" s="30" t="s">
        <v>17</v>
      </c>
      <c r="I114" s="8" t="s">
        <v>196</v>
      </c>
      <c r="J114" s="18">
        <v>1210</v>
      </c>
      <c r="K114" s="18">
        <v>1210</v>
      </c>
      <c r="L114" s="18">
        <v>100</v>
      </c>
      <c r="M114" s="38"/>
      <c r="N114" s="38"/>
      <c r="O114" s="38"/>
    </row>
    <row r="115" spans="1:15" s="1" customFormat="1" ht="45">
      <c r="A115" s="23">
        <v>104</v>
      </c>
      <c r="B115" s="9" t="s">
        <v>13</v>
      </c>
      <c r="C115" s="9" t="s">
        <v>146</v>
      </c>
      <c r="D115" s="9" t="s">
        <v>146</v>
      </c>
      <c r="E115" s="9" t="s">
        <v>14</v>
      </c>
      <c r="F115" s="9" t="s">
        <v>136</v>
      </c>
      <c r="G115" s="9" t="s">
        <v>198</v>
      </c>
      <c r="H115" s="30" t="s">
        <v>17</v>
      </c>
      <c r="I115" s="8" t="s">
        <v>199</v>
      </c>
      <c r="J115" s="18">
        <v>267</v>
      </c>
      <c r="K115" s="18">
        <v>267</v>
      </c>
      <c r="L115" s="18">
        <v>100</v>
      </c>
      <c r="M115" s="38"/>
      <c r="N115" s="38"/>
      <c r="O115" s="38"/>
    </row>
    <row r="116" spans="1:15" s="1" customFormat="1" ht="75">
      <c r="A116" s="23">
        <v>105</v>
      </c>
      <c r="B116" s="9" t="s">
        <v>13</v>
      </c>
      <c r="C116" s="9" t="s">
        <v>146</v>
      </c>
      <c r="D116" s="9" t="s">
        <v>146</v>
      </c>
      <c r="E116" s="9" t="s">
        <v>14</v>
      </c>
      <c r="F116" s="9" t="s">
        <v>136</v>
      </c>
      <c r="G116" s="9" t="s">
        <v>239</v>
      </c>
      <c r="H116" s="30" t="s">
        <v>17</v>
      </c>
      <c r="I116" s="48" t="s">
        <v>250</v>
      </c>
      <c r="J116" s="18">
        <v>6816.7</v>
      </c>
      <c r="K116" s="18">
        <v>6808.3</v>
      </c>
      <c r="L116" s="18">
        <f>K116*100/J116</f>
        <v>99.87677321871287</v>
      </c>
      <c r="M116" s="38"/>
      <c r="N116" s="38"/>
      <c r="O116" s="38"/>
    </row>
    <row r="117" spans="1:15" s="1" customFormat="1" ht="90">
      <c r="A117" s="23">
        <v>106</v>
      </c>
      <c r="B117" s="9" t="s">
        <v>13</v>
      </c>
      <c r="C117" s="9" t="s">
        <v>146</v>
      </c>
      <c r="D117" s="9" t="s">
        <v>146</v>
      </c>
      <c r="E117" s="9" t="s">
        <v>14</v>
      </c>
      <c r="F117" s="9" t="s">
        <v>136</v>
      </c>
      <c r="G117" s="9" t="s">
        <v>240</v>
      </c>
      <c r="H117" s="30" t="s">
        <v>17</v>
      </c>
      <c r="I117" s="48" t="s">
        <v>251</v>
      </c>
      <c r="J117" s="18">
        <v>7000</v>
      </c>
      <c r="K117" s="18">
        <v>7000</v>
      </c>
      <c r="L117" s="18">
        <v>100</v>
      </c>
      <c r="M117" s="38"/>
      <c r="N117" s="38"/>
      <c r="O117" s="38"/>
    </row>
    <row r="118" spans="1:15" s="1" customFormat="1" ht="60">
      <c r="A118" s="23">
        <v>107</v>
      </c>
      <c r="B118" s="9" t="s">
        <v>13</v>
      </c>
      <c r="C118" s="9" t="s">
        <v>146</v>
      </c>
      <c r="D118" s="9" t="s">
        <v>146</v>
      </c>
      <c r="E118" s="9" t="s">
        <v>14</v>
      </c>
      <c r="F118" s="9" t="s">
        <v>136</v>
      </c>
      <c r="G118" s="9" t="s">
        <v>241</v>
      </c>
      <c r="H118" s="30" t="s">
        <v>17</v>
      </c>
      <c r="I118" s="48" t="s">
        <v>252</v>
      </c>
      <c r="J118" s="18">
        <v>1233.6</v>
      </c>
      <c r="K118" s="18">
        <v>1233.6</v>
      </c>
      <c r="L118" s="18">
        <v>100</v>
      </c>
      <c r="M118" s="38"/>
      <c r="N118" s="38"/>
      <c r="O118" s="38"/>
    </row>
    <row r="119" spans="1:15" s="1" customFormat="1" ht="75">
      <c r="A119" s="23">
        <v>108</v>
      </c>
      <c r="B119" s="9" t="s">
        <v>13</v>
      </c>
      <c r="C119" s="9" t="s">
        <v>146</v>
      </c>
      <c r="D119" s="9" t="s">
        <v>146</v>
      </c>
      <c r="E119" s="9" t="s">
        <v>14</v>
      </c>
      <c r="F119" s="9" t="s">
        <v>136</v>
      </c>
      <c r="G119" s="9" t="s">
        <v>242</v>
      </c>
      <c r="H119" s="30" t="s">
        <v>17</v>
      </c>
      <c r="I119" s="48" t="s">
        <v>253</v>
      </c>
      <c r="J119" s="18">
        <v>2</v>
      </c>
      <c r="K119" s="18">
        <v>2</v>
      </c>
      <c r="L119" s="18">
        <v>100</v>
      </c>
      <c r="M119" s="38"/>
      <c r="N119" s="38"/>
      <c r="O119" s="38"/>
    </row>
    <row r="120" spans="1:15" s="1" customFormat="1" ht="105">
      <c r="A120" s="23">
        <v>109</v>
      </c>
      <c r="B120" s="9" t="s">
        <v>13</v>
      </c>
      <c r="C120" s="9" t="s">
        <v>146</v>
      </c>
      <c r="D120" s="9" t="s">
        <v>146</v>
      </c>
      <c r="E120" s="9" t="s">
        <v>14</v>
      </c>
      <c r="F120" s="9" t="s">
        <v>136</v>
      </c>
      <c r="G120" s="9" t="s">
        <v>243</v>
      </c>
      <c r="H120" s="30" t="s">
        <v>17</v>
      </c>
      <c r="I120" s="48" t="s">
        <v>254</v>
      </c>
      <c r="J120" s="18">
        <v>375</v>
      </c>
      <c r="K120" s="18">
        <v>375</v>
      </c>
      <c r="L120" s="18">
        <v>100</v>
      </c>
      <c r="M120" s="38"/>
      <c r="N120" s="38"/>
      <c r="O120" s="38"/>
    </row>
    <row r="121" spans="1:15" s="1" customFormat="1" ht="75">
      <c r="A121" s="23">
        <v>110</v>
      </c>
      <c r="B121" s="9" t="s">
        <v>13</v>
      </c>
      <c r="C121" s="9" t="s">
        <v>146</v>
      </c>
      <c r="D121" s="9" t="s">
        <v>146</v>
      </c>
      <c r="E121" s="9" t="s">
        <v>14</v>
      </c>
      <c r="F121" s="9" t="s">
        <v>136</v>
      </c>
      <c r="G121" s="9" t="s">
        <v>244</v>
      </c>
      <c r="H121" s="30" t="s">
        <v>17</v>
      </c>
      <c r="I121" s="48" t="s">
        <v>255</v>
      </c>
      <c r="J121" s="18">
        <v>163.1</v>
      </c>
      <c r="K121" s="18">
        <v>163.1</v>
      </c>
      <c r="L121" s="18">
        <v>100</v>
      </c>
      <c r="M121" s="38"/>
      <c r="N121" s="38"/>
      <c r="O121" s="38"/>
    </row>
    <row r="122" spans="1:15" s="1" customFormat="1" ht="90">
      <c r="A122" s="23">
        <v>111</v>
      </c>
      <c r="B122" s="9" t="s">
        <v>13</v>
      </c>
      <c r="C122" s="9" t="s">
        <v>146</v>
      </c>
      <c r="D122" s="9" t="s">
        <v>146</v>
      </c>
      <c r="E122" s="9" t="s">
        <v>14</v>
      </c>
      <c r="F122" s="9" t="s">
        <v>136</v>
      </c>
      <c r="G122" s="9" t="s">
        <v>245</v>
      </c>
      <c r="H122" s="30" t="s">
        <v>17</v>
      </c>
      <c r="I122" s="48" t="s">
        <v>256</v>
      </c>
      <c r="J122" s="18">
        <v>584.1</v>
      </c>
      <c r="K122" s="18">
        <v>584.1</v>
      </c>
      <c r="L122" s="18">
        <v>100</v>
      </c>
      <c r="M122" s="38"/>
      <c r="N122" s="38"/>
      <c r="O122" s="38"/>
    </row>
    <row r="123" spans="1:15" s="1" customFormat="1" ht="60">
      <c r="A123" s="23">
        <v>112</v>
      </c>
      <c r="B123" s="9" t="s">
        <v>13</v>
      </c>
      <c r="C123" s="9" t="s">
        <v>146</v>
      </c>
      <c r="D123" s="9" t="s">
        <v>146</v>
      </c>
      <c r="E123" s="9" t="s">
        <v>14</v>
      </c>
      <c r="F123" s="9" t="s">
        <v>136</v>
      </c>
      <c r="G123" s="9" t="s">
        <v>246</v>
      </c>
      <c r="H123" s="30" t="s">
        <v>17</v>
      </c>
      <c r="I123" s="48" t="s">
        <v>257</v>
      </c>
      <c r="J123" s="18">
        <v>1076</v>
      </c>
      <c r="K123" s="18">
        <v>1076</v>
      </c>
      <c r="L123" s="18">
        <v>100</v>
      </c>
      <c r="M123" s="38"/>
      <c r="N123" s="38"/>
      <c r="O123" s="38"/>
    </row>
    <row r="124" spans="1:15" s="1" customFormat="1" ht="60.75" customHeight="1">
      <c r="A124" s="23">
        <v>113</v>
      </c>
      <c r="B124" s="9" t="s">
        <v>13</v>
      </c>
      <c r="C124" s="9" t="s">
        <v>146</v>
      </c>
      <c r="D124" s="9" t="s">
        <v>146</v>
      </c>
      <c r="E124" s="9" t="s">
        <v>14</v>
      </c>
      <c r="F124" s="9" t="s">
        <v>136</v>
      </c>
      <c r="G124" s="9" t="s">
        <v>182</v>
      </c>
      <c r="H124" s="30" t="s">
        <v>17</v>
      </c>
      <c r="I124" s="49" t="s">
        <v>183</v>
      </c>
      <c r="J124" s="18">
        <v>205.5</v>
      </c>
      <c r="K124" s="18">
        <v>205.5</v>
      </c>
      <c r="L124" s="18">
        <v>100</v>
      </c>
      <c r="M124" s="38"/>
      <c r="N124" s="38"/>
      <c r="O124" s="38"/>
    </row>
    <row r="125" spans="1:15" s="1" customFormat="1" ht="75">
      <c r="A125" s="23">
        <v>114</v>
      </c>
      <c r="B125" s="9" t="s">
        <v>13</v>
      </c>
      <c r="C125" s="9" t="s">
        <v>146</v>
      </c>
      <c r="D125" s="9" t="s">
        <v>146</v>
      </c>
      <c r="E125" s="9" t="s">
        <v>14</v>
      </c>
      <c r="F125" s="9" t="s">
        <v>136</v>
      </c>
      <c r="G125" s="9" t="s">
        <v>184</v>
      </c>
      <c r="H125" s="30" t="s">
        <v>17</v>
      </c>
      <c r="I125" s="48" t="s">
        <v>185</v>
      </c>
      <c r="J125" s="18">
        <v>232.8</v>
      </c>
      <c r="K125" s="18">
        <v>232.8</v>
      </c>
      <c r="L125" s="18">
        <v>100</v>
      </c>
      <c r="M125" s="38"/>
      <c r="N125" s="38"/>
      <c r="O125" s="38"/>
    </row>
    <row r="126" spans="1:15" s="1" customFormat="1" ht="87.75" customHeight="1">
      <c r="A126" s="23">
        <v>115</v>
      </c>
      <c r="B126" s="9" t="s">
        <v>13</v>
      </c>
      <c r="C126" s="9" t="s">
        <v>146</v>
      </c>
      <c r="D126" s="9" t="s">
        <v>146</v>
      </c>
      <c r="E126" s="9" t="s">
        <v>14</v>
      </c>
      <c r="F126" s="9" t="s">
        <v>136</v>
      </c>
      <c r="G126" s="9" t="s">
        <v>75</v>
      </c>
      <c r="H126" s="30" t="s">
        <v>17</v>
      </c>
      <c r="I126" s="50" t="s">
        <v>258</v>
      </c>
      <c r="J126" s="18">
        <v>34394.4</v>
      </c>
      <c r="K126" s="18">
        <v>34394.4</v>
      </c>
      <c r="L126" s="18">
        <v>100</v>
      </c>
      <c r="M126" s="38"/>
      <c r="N126" s="38"/>
      <c r="O126" s="38"/>
    </row>
    <row r="127" spans="1:15" s="1" customFormat="1" ht="90.75" customHeight="1">
      <c r="A127" s="23">
        <v>116</v>
      </c>
      <c r="B127" s="9" t="s">
        <v>13</v>
      </c>
      <c r="C127" s="9" t="s">
        <v>146</v>
      </c>
      <c r="D127" s="9" t="s">
        <v>146</v>
      </c>
      <c r="E127" s="9" t="s">
        <v>14</v>
      </c>
      <c r="F127" s="9" t="s">
        <v>136</v>
      </c>
      <c r="G127" s="9" t="s">
        <v>247</v>
      </c>
      <c r="H127" s="30" t="s">
        <v>17</v>
      </c>
      <c r="I127" s="50" t="s">
        <v>259</v>
      </c>
      <c r="J127" s="18">
        <v>69.8</v>
      </c>
      <c r="K127" s="18">
        <v>69.8</v>
      </c>
      <c r="L127" s="18">
        <v>100</v>
      </c>
      <c r="M127" s="38"/>
      <c r="N127" s="38"/>
      <c r="O127" s="38"/>
    </row>
    <row r="128" spans="1:15" s="1" customFormat="1" ht="60" customHeight="1">
      <c r="A128" s="23">
        <v>117</v>
      </c>
      <c r="B128" s="9" t="s">
        <v>13</v>
      </c>
      <c r="C128" s="9" t="s">
        <v>146</v>
      </c>
      <c r="D128" s="9" t="s">
        <v>146</v>
      </c>
      <c r="E128" s="9" t="s">
        <v>14</v>
      </c>
      <c r="F128" s="9" t="s">
        <v>136</v>
      </c>
      <c r="G128" s="9" t="s">
        <v>248</v>
      </c>
      <c r="H128" s="30" t="s">
        <v>17</v>
      </c>
      <c r="I128" s="50" t="s">
        <v>260</v>
      </c>
      <c r="J128" s="18">
        <v>850</v>
      </c>
      <c r="K128" s="18">
        <v>850</v>
      </c>
      <c r="L128" s="18">
        <v>100</v>
      </c>
      <c r="M128" s="38"/>
      <c r="N128" s="38"/>
      <c r="O128" s="38"/>
    </row>
    <row r="129" spans="1:15" s="1" customFormat="1" ht="160.5" customHeight="1">
      <c r="A129" s="23">
        <v>118</v>
      </c>
      <c r="B129" s="9" t="s">
        <v>13</v>
      </c>
      <c r="C129" s="9" t="s">
        <v>146</v>
      </c>
      <c r="D129" s="9" t="s">
        <v>146</v>
      </c>
      <c r="E129" s="9" t="s">
        <v>14</v>
      </c>
      <c r="F129" s="9" t="s">
        <v>136</v>
      </c>
      <c r="G129" s="9" t="s">
        <v>208</v>
      </c>
      <c r="H129" s="30" t="s">
        <v>17</v>
      </c>
      <c r="I129" s="50" t="s">
        <v>261</v>
      </c>
      <c r="J129" s="18">
        <v>4400</v>
      </c>
      <c r="K129" s="18">
        <v>4383.4</v>
      </c>
      <c r="L129" s="18">
        <f>K129*100/J129</f>
        <v>99.62272727272726</v>
      </c>
      <c r="M129" s="38"/>
      <c r="N129" s="38"/>
      <c r="O129" s="38"/>
    </row>
    <row r="130" spans="1:15" s="1" customFormat="1" ht="75">
      <c r="A130" s="23">
        <v>119</v>
      </c>
      <c r="B130" s="9" t="s">
        <v>13</v>
      </c>
      <c r="C130" s="9" t="s">
        <v>146</v>
      </c>
      <c r="D130" s="9" t="s">
        <v>146</v>
      </c>
      <c r="E130" s="9" t="s">
        <v>14</v>
      </c>
      <c r="F130" s="9" t="s">
        <v>136</v>
      </c>
      <c r="G130" s="9" t="s">
        <v>249</v>
      </c>
      <c r="H130" s="30" t="s">
        <v>17</v>
      </c>
      <c r="I130" s="50" t="s">
        <v>262</v>
      </c>
      <c r="J130" s="18">
        <v>591.5</v>
      </c>
      <c r="K130" s="18">
        <v>591.5</v>
      </c>
      <c r="L130" s="18">
        <v>100</v>
      </c>
      <c r="M130" s="38"/>
      <c r="N130" s="38"/>
      <c r="O130" s="38"/>
    </row>
    <row r="131" spans="1:15" s="1" customFormat="1" ht="21.75" customHeight="1">
      <c r="A131" s="23">
        <v>120</v>
      </c>
      <c r="B131" s="9" t="s">
        <v>13</v>
      </c>
      <c r="C131" s="9" t="s">
        <v>146</v>
      </c>
      <c r="D131" s="9" t="s">
        <v>151</v>
      </c>
      <c r="E131" s="9" t="s">
        <v>170</v>
      </c>
      <c r="F131" s="9" t="s">
        <v>55</v>
      </c>
      <c r="G131" s="9" t="s">
        <v>144</v>
      </c>
      <c r="H131" s="30" t="s">
        <v>17</v>
      </c>
      <c r="I131" s="8" t="s">
        <v>28</v>
      </c>
      <c r="J131" s="18">
        <f>J132+J134+J136+J154+J155+J158+J160+J161</f>
        <v>163838.4</v>
      </c>
      <c r="K131" s="18">
        <f>K132+K134+K136+K154+K155+K158+K160+K161</f>
        <v>156184.5</v>
      </c>
      <c r="L131" s="18">
        <f>K131/J131*100</f>
        <v>95.32838455453667</v>
      </c>
      <c r="M131" s="38"/>
      <c r="N131" s="38"/>
      <c r="O131" s="38"/>
    </row>
    <row r="132" spans="1:15" s="1" customFormat="1" ht="30">
      <c r="A132" s="23">
        <v>121</v>
      </c>
      <c r="B132" s="9" t="s">
        <v>13</v>
      </c>
      <c r="C132" s="9" t="s">
        <v>146</v>
      </c>
      <c r="D132" s="9" t="s">
        <v>151</v>
      </c>
      <c r="E132" s="9" t="s">
        <v>135</v>
      </c>
      <c r="F132" s="9" t="s">
        <v>55</v>
      </c>
      <c r="G132" s="9" t="s">
        <v>144</v>
      </c>
      <c r="H132" s="30" t="s">
        <v>17</v>
      </c>
      <c r="I132" s="8" t="s">
        <v>58</v>
      </c>
      <c r="J132" s="18">
        <f>J133</f>
        <v>1</v>
      </c>
      <c r="K132" s="18">
        <f>K133</f>
        <v>1</v>
      </c>
      <c r="L132" s="18">
        <v>100</v>
      </c>
      <c r="M132" s="38"/>
      <c r="N132" s="38"/>
      <c r="O132" s="38"/>
    </row>
    <row r="133" spans="1:15" s="1" customFormat="1" ht="45">
      <c r="A133" s="23">
        <v>122</v>
      </c>
      <c r="B133" s="9" t="s">
        <v>13</v>
      </c>
      <c r="C133" s="9" t="s">
        <v>146</v>
      </c>
      <c r="D133" s="9" t="s">
        <v>151</v>
      </c>
      <c r="E133" s="9" t="s">
        <v>135</v>
      </c>
      <c r="F133" s="9" t="s">
        <v>136</v>
      </c>
      <c r="G133" s="9" t="s">
        <v>144</v>
      </c>
      <c r="H133" s="30" t="s">
        <v>17</v>
      </c>
      <c r="I133" s="8" t="s">
        <v>59</v>
      </c>
      <c r="J133" s="18">
        <v>1</v>
      </c>
      <c r="K133" s="18">
        <v>1</v>
      </c>
      <c r="L133" s="18">
        <v>100</v>
      </c>
      <c r="M133" s="38"/>
      <c r="N133" s="38"/>
      <c r="O133" s="38"/>
    </row>
    <row r="134" spans="1:15" s="1" customFormat="1" ht="30">
      <c r="A134" s="23">
        <v>123</v>
      </c>
      <c r="B134" s="9" t="s">
        <v>13</v>
      </c>
      <c r="C134" s="9" t="s">
        <v>146</v>
      </c>
      <c r="D134" s="9" t="s">
        <v>151</v>
      </c>
      <c r="E134" s="9" t="s">
        <v>160</v>
      </c>
      <c r="F134" s="9" t="s">
        <v>55</v>
      </c>
      <c r="G134" s="9" t="s">
        <v>144</v>
      </c>
      <c r="H134" s="30" t="s">
        <v>17</v>
      </c>
      <c r="I134" s="8" t="s">
        <v>29</v>
      </c>
      <c r="J134" s="18">
        <f>J135</f>
        <v>690.7</v>
      </c>
      <c r="K134" s="18">
        <f>K135</f>
        <v>690.7</v>
      </c>
      <c r="L134" s="18">
        <f>L135</f>
        <v>100</v>
      </c>
      <c r="M134" s="38"/>
      <c r="N134" s="38"/>
      <c r="O134" s="38"/>
    </row>
    <row r="135" spans="1:15" s="1" customFormat="1" ht="30">
      <c r="A135" s="23">
        <v>124</v>
      </c>
      <c r="B135" s="9" t="s">
        <v>13</v>
      </c>
      <c r="C135" s="9" t="s">
        <v>146</v>
      </c>
      <c r="D135" s="9" t="s">
        <v>151</v>
      </c>
      <c r="E135" s="9" t="s">
        <v>160</v>
      </c>
      <c r="F135" s="9" t="s">
        <v>136</v>
      </c>
      <c r="G135" s="9" t="s">
        <v>144</v>
      </c>
      <c r="H135" s="30" t="s">
        <v>17</v>
      </c>
      <c r="I135" s="8" t="s">
        <v>30</v>
      </c>
      <c r="J135" s="18">
        <v>690.7</v>
      </c>
      <c r="K135" s="18">
        <v>690.7</v>
      </c>
      <c r="L135" s="18">
        <v>100</v>
      </c>
      <c r="M135" s="38"/>
      <c r="N135" s="38"/>
      <c r="O135" s="38"/>
    </row>
    <row r="136" spans="1:15" s="1" customFormat="1" ht="30">
      <c r="A136" s="23">
        <v>125</v>
      </c>
      <c r="B136" s="9" t="s">
        <v>13</v>
      </c>
      <c r="C136" s="9" t="s">
        <v>146</v>
      </c>
      <c r="D136" s="9" t="s">
        <v>151</v>
      </c>
      <c r="E136" s="9" t="s">
        <v>18</v>
      </c>
      <c r="F136" s="9" t="s">
        <v>55</v>
      </c>
      <c r="G136" s="9" t="s">
        <v>144</v>
      </c>
      <c r="H136" s="30" t="s">
        <v>17</v>
      </c>
      <c r="I136" s="8" t="s">
        <v>33</v>
      </c>
      <c r="J136" s="18">
        <f>J137</f>
        <v>132305.8</v>
      </c>
      <c r="K136" s="18">
        <f>K137</f>
        <v>130390.9</v>
      </c>
      <c r="L136" s="18">
        <f>K136*100/J136</f>
        <v>98.55267116029684</v>
      </c>
      <c r="M136" s="38"/>
      <c r="N136" s="38"/>
      <c r="O136" s="38"/>
    </row>
    <row r="137" spans="1:15" s="1" customFormat="1" ht="30">
      <c r="A137" s="23">
        <v>126</v>
      </c>
      <c r="B137" s="9" t="s">
        <v>13</v>
      </c>
      <c r="C137" s="9" t="s">
        <v>146</v>
      </c>
      <c r="D137" s="9" t="s">
        <v>151</v>
      </c>
      <c r="E137" s="9" t="s">
        <v>18</v>
      </c>
      <c r="F137" s="9" t="s">
        <v>136</v>
      </c>
      <c r="G137" s="9" t="s">
        <v>144</v>
      </c>
      <c r="H137" s="30" t="s">
        <v>17</v>
      </c>
      <c r="I137" s="8" t="s">
        <v>34</v>
      </c>
      <c r="J137" s="18">
        <f>J138+J139+J140+J141+J142+J143+J144+J145+J146+J147+J148+J149+J150+J151+J152+J153</f>
        <v>132305.8</v>
      </c>
      <c r="K137" s="18">
        <f>K138+K139+K140+K141+K142+K143+K144+K145+K146+K147+K148+K149+K150+K151+K152+K153</f>
        <v>130390.9</v>
      </c>
      <c r="L137" s="18">
        <f>K137*100/J137</f>
        <v>98.55267116029684</v>
      </c>
      <c r="M137" s="38"/>
      <c r="N137" s="38"/>
      <c r="O137" s="38"/>
    </row>
    <row r="138" spans="1:15" s="1" customFormat="1" ht="105.75" customHeight="1">
      <c r="A138" s="23">
        <v>127</v>
      </c>
      <c r="B138" s="9" t="s">
        <v>13</v>
      </c>
      <c r="C138" s="9" t="s">
        <v>146</v>
      </c>
      <c r="D138" s="9" t="s">
        <v>151</v>
      </c>
      <c r="E138" s="9" t="s">
        <v>18</v>
      </c>
      <c r="F138" s="9" t="s">
        <v>136</v>
      </c>
      <c r="G138" s="9" t="s">
        <v>76</v>
      </c>
      <c r="H138" s="30" t="s">
        <v>17</v>
      </c>
      <c r="I138" s="8" t="s">
        <v>95</v>
      </c>
      <c r="J138" s="18">
        <v>10017.6</v>
      </c>
      <c r="K138" s="18">
        <v>10004.3</v>
      </c>
      <c r="L138" s="18">
        <f>K138*100/J138</f>
        <v>99.867233668743</v>
      </c>
      <c r="M138" s="38"/>
      <c r="N138" s="38"/>
      <c r="O138" s="38"/>
    </row>
    <row r="139" spans="1:15" s="1" customFormat="1" ht="108.75" customHeight="1">
      <c r="A139" s="23">
        <v>128</v>
      </c>
      <c r="B139" s="9" t="s">
        <v>13</v>
      </c>
      <c r="C139" s="9" t="s">
        <v>146</v>
      </c>
      <c r="D139" s="9" t="s">
        <v>151</v>
      </c>
      <c r="E139" s="9" t="s">
        <v>18</v>
      </c>
      <c r="F139" s="9" t="s">
        <v>136</v>
      </c>
      <c r="G139" s="9" t="s">
        <v>263</v>
      </c>
      <c r="H139" s="30" t="s">
        <v>17</v>
      </c>
      <c r="I139" s="51" t="s">
        <v>271</v>
      </c>
      <c r="J139" s="18">
        <v>108.1</v>
      </c>
      <c r="K139" s="18">
        <v>108.1</v>
      </c>
      <c r="L139" s="18">
        <v>100</v>
      </c>
      <c r="M139" s="38"/>
      <c r="N139" s="38"/>
      <c r="O139" s="38"/>
    </row>
    <row r="140" spans="1:15" s="1" customFormat="1" ht="73.5" customHeight="1">
      <c r="A140" s="23">
        <v>129</v>
      </c>
      <c r="B140" s="9" t="s">
        <v>13</v>
      </c>
      <c r="C140" s="9" t="s">
        <v>146</v>
      </c>
      <c r="D140" s="9" t="s">
        <v>151</v>
      </c>
      <c r="E140" s="9" t="s">
        <v>18</v>
      </c>
      <c r="F140" s="9" t="s">
        <v>136</v>
      </c>
      <c r="G140" s="9" t="s">
        <v>125</v>
      </c>
      <c r="H140" s="30" t="s">
        <v>17</v>
      </c>
      <c r="I140" s="48" t="s">
        <v>272</v>
      </c>
      <c r="J140" s="18">
        <v>13.2</v>
      </c>
      <c r="K140" s="18">
        <v>12</v>
      </c>
      <c r="L140" s="18">
        <f>K140*100/J140</f>
        <v>90.90909090909092</v>
      </c>
      <c r="M140" s="38"/>
      <c r="N140" s="38"/>
      <c r="O140" s="38"/>
    </row>
    <row r="141" spans="1:15" s="1" customFormat="1" ht="133.5" customHeight="1">
      <c r="A141" s="23">
        <v>130</v>
      </c>
      <c r="B141" s="9" t="s">
        <v>13</v>
      </c>
      <c r="C141" s="9" t="s">
        <v>146</v>
      </c>
      <c r="D141" s="9" t="s">
        <v>151</v>
      </c>
      <c r="E141" s="9" t="s">
        <v>18</v>
      </c>
      <c r="F141" s="9" t="s">
        <v>136</v>
      </c>
      <c r="G141" s="9" t="s">
        <v>65</v>
      </c>
      <c r="H141" s="30" t="s">
        <v>17</v>
      </c>
      <c r="I141" s="51" t="s">
        <v>273</v>
      </c>
      <c r="J141" s="18">
        <v>2887.6</v>
      </c>
      <c r="K141" s="18">
        <v>2887.6</v>
      </c>
      <c r="L141" s="18">
        <v>100</v>
      </c>
      <c r="M141" s="38"/>
      <c r="N141" s="38"/>
      <c r="O141" s="38"/>
    </row>
    <row r="142" spans="1:15" s="1" customFormat="1" ht="45" customHeight="1">
      <c r="A142" s="23">
        <v>131</v>
      </c>
      <c r="B142" s="9" t="s">
        <v>13</v>
      </c>
      <c r="C142" s="9" t="s">
        <v>146</v>
      </c>
      <c r="D142" s="9" t="s">
        <v>151</v>
      </c>
      <c r="E142" s="9" t="s">
        <v>18</v>
      </c>
      <c r="F142" s="9" t="s">
        <v>136</v>
      </c>
      <c r="G142" s="9" t="s">
        <v>67</v>
      </c>
      <c r="H142" s="30" t="s">
        <v>17</v>
      </c>
      <c r="I142" s="51" t="s">
        <v>274</v>
      </c>
      <c r="J142" s="18">
        <v>23.3</v>
      </c>
      <c r="K142" s="18">
        <v>7.2</v>
      </c>
      <c r="L142" s="18">
        <f>K142*100/J142</f>
        <v>30.901287553648068</v>
      </c>
      <c r="M142" s="38"/>
      <c r="N142" s="38"/>
      <c r="O142" s="38"/>
    </row>
    <row r="143" spans="1:15" s="1" customFormat="1" ht="87.75" customHeight="1">
      <c r="A143" s="23">
        <v>132</v>
      </c>
      <c r="B143" s="9" t="s">
        <v>13</v>
      </c>
      <c r="C143" s="9" t="s">
        <v>146</v>
      </c>
      <c r="D143" s="9" t="s">
        <v>151</v>
      </c>
      <c r="E143" s="9" t="s">
        <v>18</v>
      </c>
      <c r="F143" s="9" t="s">
        <v>136</v>
      </c>
      <c r="G143" s="9" t="s">
        <v>62</v>
      </c>
      <c r="H143" s="30" t="s">
        <v>17</v>
      </c>
      <c r="I143" s="51" t="s">
        <v>275</v>
      </c>
      <c r="J143" s="18">
        <v>1923.9</v>
      </c>
      <c r="K143" s="18">
        <v>1890.5</v>
      </c>
      <c r="L143" s="18">
        <f>K143*100/J143</f>
        <v>98.26394303238213</v>
      </c>
      <c r="M143" s="38"/>
      <c r="N143" s="38"/>
      <c r="O143" s="38"/>
    </row>
    <row r="144" spans="1:15" s="1" customFormat="1" ht="91.5" customHeight="1">
      <c r="A144" s="23">
        <v>133</v>
      </c>
      <c r="B144" s="9" t="s">
        <v>13</v>
      </c>
      <c r="C144" s="9" t="s">
        <v>146</v>
      </c>
      <c r="D144" s="9" t="s">
        <v>151</v>
      </c>
      <c r="E144" s="9" t="s">
        <v>18</v>
      </c>
      <c r="F144" s="9" t="s">
        <v>136</v>
      </c>
      <c r="G144" s="9" t="s">
        <v>94</v>
      </c>
      <c r="H144" s="30" t="s">
        <v>17</v>
      </c>
      <c r="I144" s="48" t="s">
        <v>276</v>
      </c>
      <c r="J144" s="18">
        <v>319.2</v>
      </c>
      <c r="K144" s="18">
        <v>89.9</v>
      </c>
      <c r="L144" s="18">
        <f>K144*100/J144</f>
        <v>28.16416040100251</v>
      </c>
      <c r="M144" s="38"/>
      <c r="N144" s="38"/>
      <c r="O144" s="38"/>
    </row>
    <row r="145" spans="1:15" s="1" customFormat="1" ht="60.75" customHeight="1">
      <c r="A145" s="23">
        <v>134</v>
      </c>
      <c r="B145" s="9" t="s">
        <v>13</v>
      </c>
      <c r="C145" s="9" t="s">
        <v>146</v>
      </c>
      <c r="D145" s="9" t="s">
        <v>151</v>
      </c>
      <c r="E145" s="9" t="s">
        <v>18</v>
      </c>
      <c r="F145" s="9" t="s">
        <v>136</v>
      </c>
      <c r="G145" s="9" t="s">
        <v>68</v>
      </c>
      <c r="H145" s="30" t="s">
        <v>17</v>
      </c>
      <c r="I145" s="51" t="s">
        <v>277</v>
      </c>
      <c r="J145" s="18">
        <v>49</v>
      </c>
      <c r="K145" s="18">
        <v>48.2</v>
      </c>
      <c r="L145" s="18">
        <f>K145*100/J145</f>
        <v>98.36734693877551</v>
      </c>
      <c r="M145" s="38"/>
      <c r="N145" s="38"/>
      <c r="O145" s="38"/>
    </row>
    <row r="146" spans="1:15" s="1" customFormat="1" ht="74.25" customHeight="1">
      <c r="A146" s="23">
        <v>135</v>
      </c>
      <c r="B146" s="9" t="s">
        <v>13</v>
      </c>
      <c r="C146" s="9" t="s">
        <v>146</v>
      </c>
      <c r="D146" s="9" t="s">
        <v>151</v>
      </c>
      <c r="E146" s="9" t="s">
        <v>18</v>
      </c>
      <c r="F146" s="9" t="s">
        <v>136</v>
      </c>
      <c r="G146" s="9" t="s">
        <v>66</v>
      </c>
      <c r="H146" s="30" t="s">
        <v>17</v>
      </c>
      <c r="I146" s="51" t="s">
        <v>278</v>
      </c>
      <c r="J146" s="18">
        <v>1280.1</v>
      </c>
      <c r="K146" s="18">
        <v>1280.1</v>
      </c>
      <c r="L146" s="18">
        <v>100</v>
      </c>
      <c r="M146" s="38"/>
      <c r="N146" s="38"/>
      <c r="O146" s="38"/>
    </row>
    <row r="147" spans="1:15" s="1" customFormat="1" ht="126.75" customHeight="1">
      <c r="A147" s="23">
        <v>136</v>
      </c>
      <c r="B147" s="9" t="s">
        <v>13</v>
      </c>
      <c r="C147" s="9" t="s">
        <v>146</v>
      </c>
      <c r="D147" s="9" t="s">
        <v>151</v>
      </c>
      <c r="E147" s="9" t="s">
        <v>18</v>
      </c>
      <c r="F147" s="9" t="s">
        <v>136</v>
      </c>
      <c r="G147" s="9" t="s">
        <v>7</v>
      </c>
      <c r="H147" s="30" t="s">
        <v>17</v>
      </c>
      <c r="I147" s="8" t="s">
        <v>8</v>
      </c>
      <c r="J147" s="18">
        <v>27</v>
      </c>
      <c r="K147" s="18">
        <v>19.1</v>
      </c>
      <c r="L147" s="18">
        <f>K147*100/J147</f>
        <v>70.74074074074075</v>
      </c>
      <c r="M147" s="38"/>
      <c r="N147" s="38"/>
      <c r="O147" s="38"/>
    </row>
    <row r="148" spans="1:15" s="1" customFormat="1" ht="123" customHeight="1">
      <c r="A148" s="23">
        <v>137</v>
      </c>
      <c r="B148" s="9" t="s">
        <v>13</v>
      </c>
      <c r="C148" s="9" t="s">
        <v>146</v>
      </c>
      <c r="D148" s="9" t="s">
        <v>151</v>
      </c>
      <c r="E148" s="9" t="s">
        <v>18</v>
      </c>
      <c r="F148" s="9" t="s">
        <v>136</v>
      </c>
      <c r="G148" s="9" t="s">
        <v>84</v>
      </c>
      <c r="H148" s="30" t="s">
        <v>17</v>
      </c>
      <c r="I148" s="8" t="s">
        <v>5</v>
      </c>
      <c r="J148" s="18">
        <v>92818.5</v>
      </c>
      <c r="K148" s="18">
        <v>92818.5</v>
      </c>
      <c r="L148" s="18">
        <v>100</v>
      </c>
      <c r="M148" s="38"/>
      <c r="N148" s="38"/>
      <c r="O148" s="38"/>
    </row>
    <row r="149" spans="1:15" s="1" customFormat="1" ht="72.75" customHeight="1">
      <c r="A149" s="23">
        <v>138</v>
      </c>
      <c r="B149" s="9" t="s">
        <v>13</v>
      </c>
      <c r="C149" s="9" t="s">
        <v>146</v>
      </c>
      <c r="D149" s="9" t="s">
        <v>151</v>
      </c>
      <c r="E149" s="9" t="s">
        <v>18</v>
      </c>
      <c r="F149" s="9" t="s">
        <v>136</v>
      </c>
      <c r="G149" s="9" t="s">
        <v>264</v>
      </c>
      <c r="H149" s="30" t="s">
        <v>17</v>
      </c>
      <c r="I149" s="51" t="s">
        <v>279</v>
      </c>
      <c r="J149" s="18">
        <v>4816.9</v>
      </c>
      <c r="K149" s="18">
        <v>4699.8</v>
      </c>
      <c r="L149" s="18">
        <f>K149*100/J149</f>
        <v>97.56897589736138</v>
      </c>
      <c r="M149" s="38"/>
      <c r="N149" s="38"/>
      <c r="O149" s="38"/>
    </row>
    <row r="150" spans="1:15" s="1" customFormat="1" ht="83.25" customHeight="1">
      <c r="A150" s="23">
        <v>139</v>
      </c>
      <c r="B150" s="9" t="s">
        <v>13</v>
      </c>
      <c r="C150" s="9" t="s">
        <v>146</v>
      </c>
      <c r="D150" s="9" t="s">
        <v>151</v>
      </c>
      <c r="E150" s="9" t="s">
        <v>18</v>
      </c>
      <c r="F150" s="9" t="s">
        <v>136</v>
      </c>
      <c r="G150" s="9" t="s">
        <v>186</v>
      </c>
      <c r="H150" s="30" t="s">
        <v>17</v>
      </c>
      <c r="I150" s="8" t="s">
        <v>187</v>
      </c>
      <c r="J150" s="18">
        <v>1370.2</v>
      </c>
      <c r="K150" s="18">
        <v>1370.2</v>
      </c>
      <c r="L150" s="18">
        <v>100</v>
      </c>
      <c r="M150" s="38"/>
      <c r="N150" s="38"/>
      <c r="O150" s="38"/>
    </row>
    <row r="151" spans="1:15" s="1" customFormat="1" ht="118.5" customHeight="1">
      <c r="A151" s="23">
        <v>140</v>
      </c>
      <c r="B151" s="9" t="s">
        <v>13</v>
      </c>
      <c r="C151" s="9" t="s">
        <v>146</v>
      </c>
      <c r="D151" s="9" t="s">
        <v>151</v>
      </c>
      <c r="E151" s="9" t="s">
        <v>18</v>
      </c>
      <c r="F151" s="9" t="s">
        <v>136</v>
      </c>
      <c r="G151" s="9" t="s">
        <v>6</v>
      </c>
      <c r="H151" s="30" t="s">
        <v>17</v>
      </c>
      <c r="I151" s="8" t="s">
        <v>201</v>
      </c>
      <c r="J151" s="18">
        <v>11322.2</v>
      </c>
      <c r="K151" s="18">
        <v>9826.4</v>
      </c>
      <c r="L151" s="18">
        <f>K151*100/J151</f>
        <v>86.78878663157336</v>
      </c>
      <c r="M151" s="38"/>
      <c r="N151" s="38"/>
      <c r="O151" s="38"/>
    </row>
    <row r="152" spans="1:15" s="1" customFormat="1" ht="73.5" customHeight="1">
      <c r="A152" s="23">
        <v>141</v>
      </c>
      <c r="B152" s="9" t="s">
        <v>13</v>
      </c>
      <c r="C152" s="9" t="s">
        <v>146</v>
      </c>
      <c r="D152" s="9" t="s">
        <v>151</v>
      </c>
      <c r="E152" s="9" t="s">
        <v>18</v>
      </c>
      <c r="F152" s="9" t="s">
        <v>136</v>
      </c>
      <c r="G152" s="9" t="s">
        <v>133</v>
      </c>
      <c r="H152" s="30" t="s">
        <v>17</v>
      </c>
      <c r="I152" s="8" t="s">
        <v>134</v>
      </c>
      <c r="J152" s="18">
        <v>4861.3</v>
      </c>
      <c r="K152" s="18">
        <v>4861.3</v>
      </c>
      <c r="L152" s="18">
        <v>100</v>
      </c>
      <c r="M152" s="38"/>
      <c r="N152" s="38"/>
      <c r="O152" s="38"/>
    </row>
    <row r="153" spans="1:15" s="1" customFormat="1" ht="86.25" customHeight="1">
      <c r="A153" s="23">
        <v>142</v>
      </c>
      <c r="B153" s="9" t="s">
        <v>13</v>
      </c>
      <c r="C153" s="9" t="s">
        <v>146</v>
      </c>
      <c r="D153" s="9" t="s">
        <v>151</v>
      </c>
      <c r="E153" s="9" t="s">
        <v>18</v>
      </c>
      <c r="F153" s="9" t="s">
        <v>136</v>
      </c>
      <c r="G153" s="9" t="s">
        <v>63</v>
      </c>
      <c r="H153" s="30" t="s">
        <v>17</v>
      </c>
      <c r="I153" s="8" t="s">
        <v>64</v>
      </c>
      <c r="J153" s="18">
        <v>467.7</v>
      </c>
      <c r="K153" s="18">
        <v>467.7</v>
      </c>
      <c r="L153" s="18">
        <v>100</v>
      </c>
      <c r="M153" s="38"/>
      <c r="N153" s="38"/>
      <c r="O153" s="38"/>
    </row>
    <row r="154" spans="1:15" s="1" customFormat="1" ht="60">
      <c r="A154" s="23">
        <v>143</v>
      </c>
      <c r="B154" s="9" t="s">
        <v>13</v>
      </c>
      <c r="C154" s="9" t="s">
        <v>146</v>
      </c>
      <c r="D154" s="9" t="s">
        <v>151</v>
      </c>
      <c r="E154" s="9" t="s">
        <v>265</v>
      </c>
      <c r="F154" s="9" t="s">
        <v>136</v>
      </c>
      <c r="G154" s="9" t="s">
        <v>144</v>
      </c>
      <c r="H154" s="30" t="s">
        <v>17</v>
      </c>
      <c r="I154" s="48" t="s">
        <v>280</v>
      </c>
      <c r="J154" s="18">
        <v>621</v>
      </c>
      <c r="K154" s="18">
        <v>359.5</v>
      </c>
      <c r="L154" s="18">
        <f>K154*100/J154</f>
        <v>57.890499194847024</v>
      </c>
      <c r="M154" s="38"/>
      <c r="N154" s="38"/>
      <c r="O154" s="38"/>
    </row>
    <row r="155" spans="1:15" s="1" customFormat="1" ht="45">
      <c r="A155" s="23">
        <v>144</v>
      </c>
      <c r="B155" s="9" t="s">
        <v>13</v>
      </c>
      <c r="C155" s="9" t="s">
        <v>146</v>
      </c>
      <c r="D155" s="9" t="s">
        <v>151</v>
      </c>
      <c r="E155" s="9" t="s">
        <v>266</v>
      </c>
      <c r="F155" s="9" t="s">
        <v>136</v>
      </c>
      <c r="G155" s="9" t="s">
        <v>144</v>
      </c>
      <c r="H155" s="30" t="s">
        <v>17</v>
      </c>
      <c r="I155" s="48" t="s">
        <v>281</v>
      </c>
      <c r="J155" s="18">
        <f>J156+J157</f>
        <v>3.4</v>
      </c>
      <c r="K155" s="18">
        <f>K156+K157</f>
        <v>3.4</v>
      </c>
      <c r="L155" s="18">
        <f>K155*100/J155</f>
        <v>100</v>
      </c>
      <c r="M155" s="38"/>
      <c r="N155" s="38"/>
      <c r="O155" s="38"/>
    </row>
    <row r="156" spans="1:15" s="1" customFormat="1" ht="75" customHeight="1">
      <c r="A156" s="23">
        <v>145</v>
      </c>
      <c r="B156" s="9" t="s">
        <v>13</v>
      </c>
      <c r="C156" s="9" t="s">
        <v>146</v>
      </c>
      <c r="D156" s="9" t="s">
        <v>151</v>
      </c>
      <c r="E156" s="9" t="s">
        <v>266</v>
      </c>
      <c r="F156" s="9" t="s">
        <v>136</v>
      </c>
      <c r="G156" s="9" t="s">
        <v>45</v>
      </c>
      <c r="H156" s="30" t="s">
        <v>17</v>
      </c>
      <c r="I156" s="48" t="s">
        <v>282</v>
      </c>
      <c r="J156" s="18">
        <v>2.5</v>
      </c>
      <c r="K156" s="18">
        <v>2.5</v>
      </c>
      <c r="L156" s="18">
        <v>100</v>
      </c>
      <c r="M156" s="38"/>
      <c r="N156" s="38"/>
      <c r="O156" s="38"/>
    </row>
    <row r="157" spans="1:15" s="1" customFormat="1" ht="105">
      <c r="A157" s="23">
        <v>146</v>
      </c>
      <c r="B157" s="9" t="s">
        <v>13</v>
      </c>
      <c r="C157" s="9" t="s">
        <v>146</v>
      </c>
      <c r="D157" s="9" t="s">
        <v>151</v>
      </c>
      <c r="E157" s="9" t="s">
        <v>266</v>
      </c>
      <c r="F157" s="9" t="s">
        <v>136</v>
      </c>
      <c r="G157" s="9" t="s">
        <v>122</v>
      </c>
      <c r="H157" s="30" t="s">
        <v>17</v>
      </c>
      <c r="I157" s="52" t="s">
        <v>283</v>
      </c>
      <c r="J157" s="18">
        <v>0.9</v>
      </c>
      <c r="K157" s="18">
        <v>0.9</v>
      </c>
      <c r="L157" s="18">
        <v>100</v>
      </c>
      <c r="M157" s="38"/>
      <c r="N157" s="38"/>
      <c r="O157" s="38"/>
    </row>
    <row r="158" spans="1:15" s="1" customFormat="1" ht="45">
      <c r="A158" s="23">
        <v>147</v>
      </c>
      <c r="B158" s="9" t="s">
        <v>13</v>
      </c>
      <c r="C158" s="9" t="s">
        <v>146</v>
      </c>
      <c r="D158" s="9" t="s">
        <v>151</v>
      </c>
      <c r="E158" s="9" t="s">
        <v>44</v>
      </c>
      <c r="F158" s="9" t="s">
        <v>136</v>
      </c>
      <c r="G158" s="9" t="s">
        <v>144</v>
      </c>
      <c r="H158" s="30" t="s">
        <v>17</v>
      </c>
      <c r="I158" s="51" t="s">
        <v>284</v>
      </c>
      <c r="J158" s="18">
        <f>J159</f>
        <v>3876.2</v>
      </c>
      <c r="K158" s="18">
        <f>K159</f>
        <v>3056</v>
      </c>
      <c r="L158" s="18">
        <f>K158*100/J158</f>
        <v>78.84010112997265</v>
      </c>
      <c r="M158" s="38"/>
      <c r="N158" s="38"/>
      <c r="O158" s="38"/>
    </row>
    <row r="159" spans="1:15" s="1" customFormat="1" ht="45">
      <c r="A159" s="23">
        <v>148</v>
      </c>
      <c r="B159" s="9" t="s">
        <v>13</v>
      </c>
      <c r="C159" s="9" t="s">
        <v>146</v>
      </c>
      <c r="D159" s="9" t="s">
        <v>151</v>
      </c>
      <c r="E159" s="9" t="s">
        <v>44</v>
      </c>
      <c r="F159" s="9" t="s">
        <v>136</v>
      </c>
      <c r="G159" s="9" t="s">
        <v>122</v>
      </c>
      <c r="H159" s="30" t="s">
        <v>17</v>
      </c>
      <c r="I159" s="31" t="s">
        <v>61</v>
      </c>
      <c r="J159" s="18">
        <v>3876.2</v>
      </c>
      <c r="K159" s="18">
        <v>3056</v>
      </c>
      <c r="L159" s="18">
        <v>100</v>
      </c>
      <c r="M159" s="38"/>
      <c r="N159" s="38"/>
      <c r="O159" s="38"/>
    </row>
    <row r="160" spans="1:15" s="1" customFormat="1" ht="60">
      <c r="A160" s="23">
        <v>149</v>
      </c>
      <c r="B160" s="9" t="s">
        <v>13</v>
      </c>
      <c r="C160" s="9" t="s">
        <v>146</v>
      </c>
      <c r="D160" s="9" t="s">
        <v>151</v>
      </c>
      <c r="E160" s="9" t="s">
        <v>267</v>
      </c>
      <c r="F160" s="9" t="s">
        <v>136</v>
      </c>
      <c r="G160" s="9" t="s">
        <v>144</v>
      </c>
      <c r="H160" s="30" t="s">
        <v>17</v>
      </c>
      <c r="I160" s="48" t="s">
        <v>285</v>
      </c>
      <c r="J160" s="18">
        <v>204.5</v>
      </c>
      <c r="K160" s="18">
        <v>101.6</v>
      </c>
      <c r="L160" s="18">
        <v>100</v>
      </c>
      <c r="M160" s="38"/>
      <c r="N160" s="38"/>
      <c r="O160" s="38"/>
    </row>
    <row r="161" spans="1:15" s="1" customFormat="1" ht="15.75">
      <c r="A161" s="23">
        <v>150</v>
      </c>
      <c r="B161" s="9" t="s">
        <v>13</v>
      </c>
      <c r="C161" s="9" t="s">
        <v>146</v>
      </c>
      <c r="D161" s="9" t="s">
        <v>151</v>
      </c>
      <c r="E161" s="9" t="s">
        <v>14</v>
      </c>
      <c r="F161" s="9" t="s">
        <v>55</v>
      </c>
      <c r="G161" s="9" t="s">
        <v>144</v>
      </c>
      <c r="H161" s="30" t="s">
        <v>17</v>
      </c>
      <c r="I161" s="48" t="s">
        <v>286</v>
      </c>
      <c r="J161" s="18">
        <f>J162</f>
        <v>26135.8</v>
      </c>
      <c r="K161" s="18">
        <f>K162</f>
        <v>21581.4</v>
      </c>
      <c r="L161" s="18">
        <f aca="true" t="shared" si="5" ref="L161:L166">K161*100/J161</f>
        <v>82.57409377176134</v>
      </c>
      <c r="M161" s="38"/>
      <c r="N161" s="38"/>
      <c r="O161" s="38"/>
    </row>
    <row r="162" spans="1:15" s="1" customFormat="1" ht="15.75">
      <c r="A162" s="23">
        <v>151</v>
      </c>
      <c r="B162" s="9" t="s">
        <v>13</v>
      </c>
      <c r="C162" s="9" t="s">
        <v>146</v>
      </c>
      <c r="D162" s="9" t="s">
        <v>151</v>
      </c>
      <c r="E162" s="9" t="s">
        <v>14</v>
      </c>
      <c r="F162" s="9" t="s">
        <v>136</v>
      </c>
      <c r="G162" s="9" t="s">
        <v>144</v>
      </c>
      <c r="H162" s="30" t="s">
        <v>17</v>
      </c>
      <c r="I162" s="48" t="s">
        <v>287</v>
      </c>
      <c r="J162" s="18">
        <f>J163+J164</f>
        <v>26135.8</v>
      </c>
      <c r="K162" s="18">
        <f>K163+K164</f>
        <v>21581.4</v>
      </c>
      <c r="L162" s="18">
        <f t="shared" si="5"/>
        <v>82.57409377176134</v>
      </c>
      <c r="M162" s="38"/>
      <c r="N162" s="38"/>
      <c r="O162" s="38"/>
    </row>
    <row r="163" spans="1:15" s="1" customFormat="1" ht="135">
      <c r="A163" s="23">
        <v>152</v>
      </c>
      <c r="B163" s="9" t="s">
        <v>13</v>
      </c>
      <c r="C163" s="9" t="s">
        <v>146</v>
      </c>
      <c r="D163" s="9" t="s">
        <v>151</v>
      </c>
      <c r="E163" s="9" t="s">
        <v>14</v>
      </c>
      <c r="F163" s="9" t="s">
        <v>136</v>
      </c>
      <c r="G163" s="9" t="s">
        <v>268</v>
      </c>
      <c r="H163" s="30" t="s">
        <v>17</v>
      </c>
      <c r="I163" s="48" t="s">
        <v>288</v>
      </c>
      <c r="J163" s="18">
        <v>8146.8</v>
      </c>
      <c r="K163" s="18">
        <v>6256.6</v>
      </c>
      <c r="L163" s="18">
        <f t="shared" si="5"/>
        <v>76.79825207443413</v>
      </c>
      <c r="M163" s="38"/>
      <c r="N163" s="38"/>
      <c r="O163" s="38"/>
    </row>
    <row r="164" spans="1:15" s="1" customFormat="1" ht="135">
      <c r="A164" s="23">
        <v>153</v>
      </c>
      <c r="B164" s="9" t="s">
        <v>13</v>
      </c>
      <c r="C164" s="9" t="s">
        <v>146</v>
      </c>
      <c r="D164" s="9" t="s">
        <v>151</v>
      </c>
      <c r="E164" s="9" t="s">
        <v>14</v>
      </c>
      <c r="F164" s="9" t="s">
        <v>136</v>
      </c>
      <c r="G164" s="9" t="s">
        <v>269</v>
      </c>
      <c r="H164" s="30" t="s">
        <v>17</v>
      </c>
      <c r="I164" s="48" t="s">
        <v>289</v>
      </c>
      <c r="J164" s="18">
        <v>17989</v>
      </c>
      <c r="K164" s="18">
        <v>15324.8</v>
      </c>
      <c r="L164" s="18">
        <f t="shared" si="5"/>
        <v>85.18983823447662</v>
      </c>
      <c r="M164" s="38"/>
      <c r="N164" s="38"/>
      <c r="O164" s="38"/>
    </row>
    <row r="165" spans="1:15" s="1" customFormat="1" ht="15.75">
      <c r="A165" s="23">
        <v>154</v>
      </c>
      <c r="B165" s="9" t="s">
        <v>13</v>
      </c>
      <c r="C165" s="9" t="s">
        <v>146</v>
      </c>
      <c r="D165" s="9" t="s">
        <v>93</v>
      </c>
      <c r="E165" s="9" t="s">
        <v>170</v>
      </c>
      <c r="F165" s="9" t="s">
        <v>55</v>
      </c>
      <c r="G165" s="9" t="s">
        <v>144</v>
      </c>
      <c r="H165" s="30" t="s">
        <v>17</v>
      </c>
      <c r="I165" s="31" t="s">
        <v>60</v>
      </c>
      <c r="J165" s="18">
        <f>J166+J168+J170</f>
        <v>18898.9</v>
      </c>
      <c r="K165" s="18">
        <f>K166+K168+K170</f>
        <v>18898.9</v>
      </c>
      <c r="L165" s="18">
        <f t="shared" si="5"/>
        <v>100</v>
      </c>
      <c r="M165" s="38"/>
      <c r="N165" s="38"/>
      <c r="O165" s="38"/>
    </row>
    <row r="166" spans="1:15" s="1" customFormat="1" ht="45">
      <c r="A166" s="23">
        <v>155</v>
      </c>
      <c r="B166" s="9" t="s">
        <v>13</v>
      </c>
      <c r="C166" s="9" t="s">
        <v>146</v>
      </c>
      <c r="D166" s="9" t="s">
        <v>93</v>
      </c>
      <c r="E166" s="9" t="s">
        <v>103</v>
      </c>
      <c r="F166" s="9" t="s">
        <v>55</v>
      </c>
      <c r="G166" s="9" t="s">
        <v>144</v>
      </c>
      <c r="H166" s="30" t="s">
        <v>17</v>
      </c>
      <c r="I166" s="32" t="s">
        <v>105</v>
      </c>
      <c r="J166" s="18">
        <f>J167</f>
        <v>17237.7</v>
      </c>
      <c r="K166" s="18">
        <f>K167</f>
        <v>17237.7</v>
      </c>
      <c r="L166" s="18">
        <f t="shared" si="5"/>
        <v>100</v>
      </c>
      <c r="M166" s="38"/>
      <c r="N166" s="38"/>
      <c r="O166" s="38"/>
    </row>
    <row r="167" spans="1:15" s="1" customFormat="1" ht="45">
      <c r="A167" s="23">
        <v>156</v>
      </c>
      <c r="B167" s="9" t="s">
        <v>13</v>
      </c>
      <c r="C167" s="9" t="s">
        <v>146</v>
      </c>
      <c r="D167" s="9" t="s">
        <v>93</v>
      </c>
      <c r="E167" s="9" t="s">
        <v>103</v>
      </c>
      <c r="F167" s="9" t="s">
        <v>136</v>
      </c>
      <c r="G167" s="9" t="s">
        <v>144</v>
      </c>
      <c r="H167" s="30" t="s">
        <v>17</v>
      </c>
      <c r="I167" s="32" t="s">
        <v>104</v>
      </c>
      <c r="J167" s="18">
        <v>17237.7</v>
      </c>
      <c r="K167" s="18">
        <v>17237.7</v>
      </c>
      <c r="L167" s="18">
        <f aca="true" t="shared" si="6" ref="L167:L175">K167*100/J167</f>
        <v>100</v>
      </c>
      <c r="M167" s="38"/>
      <c r="N167" s="38"/>
      <c r="O167" s="38"/>
    </row>
    <row r="168" spans="1:15" s="1" customFormat="1" ht="45">
      <c r="A168" s="23">
        <v>156</v>
      </c>
      <c r="B168" s="9" t="s">
        <v>13</v>
      </c>
      <c r="C168" s="9" t="s">
        <v>146</v>
      </c>
      <c r="D168" s="9" t="s">
        <v>93</v>
      </c>
      <c r="E168" s="9" t="s">
        <v>158</v>
      </c>
      <c r="F168" s="9" t="s">
        <v>55</v>
      </c>
      <c r="G168" s="9" t="s">
        <v>144</v>
      </c>
      <c r="H168" s="9" t="s">
        <v>17</v>
      </c>
      <c r="I168" s="32" t="s">
        <v>172</v>
      </c>
      <c r="J168" s="33">
        <f>J169</f>
        <v>11</v>
      </c>
      <c r="K168" s="33">
        <f>K169</f>
        <v>11</v>
      </c>
      <c r="L168" s="18">
        <f t="shared" si="6"/>
        <v>100</v>
      </c>
      <c r="M168" s="38"/>
      <c r="N168" s="38"/>
      <c r="O168" s="38"/>
    </row>
    <row r="169" spans="1:15" s="1" customFormat="1" ht="30.75" customHeight="1">
      <c r="A169" s="23">
        <v>158</v>
      </c>
      <c r="B169" s="9" t="s">
        <v>13</v>
      </c>
      <c r="C169" s="9" t="s">
        <v>146</v>
      </c>
      <c r="D169" s="9" t="s">
        <v>93</v>
      </c>
      <c r="E169" s="9" t="s">
        <v>158</v>
      </c>
      <c r="F169" s="9" t="s">
        <v>136</v>
      </c>
      <c r="G169" s="9" t="s">
        <v>144</v>
      </c>
      <c r="H169" s="9" t="s">
        <v>17</v>
      </c>
      <c r="I169" s="32" t="s">
        <v>171</v>
      </c>
      <c r="J169" s="33">
        <v>11</v>
      </c>
      <c r="K169" s="33">
        <v>11</v>
      </c>
      <c r="L169" s="18">
        <f t="shared" si="6"/>
        <v>100</v>
      </c>
      <c r="M169" s="38"/>
      <c r="N169" s="38"/>
      <c r="O169" s="38"/>
    </row>
    <row r="170" spans="1:15" s="1" customFormat="1" ht="15.75">
      <c r="A170" s="23">
        <v>159</v>
      </c>
      <c r="B170" s="9" t="s">
        <v>13</v>
      </c>
      <c r="C170" s="9" t="s">
        <v>146</v>
      </c>
      <c r="D170" s="9" t="s">
        <v>93</v>
      </c>
      <c r="E170" s="9" t="s">
        <v>14</v>
      </c>
      <c r="F170" s="9" t="s">
        <v>55</v>
      </c>
      <c r="G170" s="9" t="s">
        <v>144</v>
      </c>
      <c r="H170" s="9" t="s">
        <v>17</v>
      </c>
      <c r="I170" s="32" t="s">
        <v>212</v>
      </c>
      <c r="J170" s="33">
        <f>J171</f>
        <v>1650.2</v>
      </c>
      <c r="K170" s="33">
        <f>K171</f>
        <v>1650.2</v>
      </c>
      <c r="L170" s="18">
        <f t="shared" si="6"/>
        <v>100</v>
      </c>
      <c r="M170" s="38"/>
      <c r="N170" s="38"/>
      <c r="O170" s="38"/>
    </row>
    <row r="171" spans="1:15" s="1" customFormat="1" ht="75">
      <c r="A171" s="23">
        <v>160</v>
      </c>
      <c r="B171" s="9" t="s">
        <v>13</v>
      </c>
      <c r="C171" s="9" t="s">
        <v>146</v>
      </c>
      <c r="D171" s="9" t="s">
        <v>93</v>
      </c>
      <c r="E171" s="9" t="s">
        <v>14</v>
      </c>
      <c r="F171" s="9" t="s">
        <v>136</v>
      </c>
      <c r="G171" s="9" t="s">
        <v>270</v>
      </c>
      <c r="H171" s="9" t="s">
        <v>17</v>
      </c>
      <c r="I171" s="51" t="s">
        <v>290</v>
      </c>
      <c r="J171" s="33">
        <v>1650.2</v>
      </c>
      <c r="K171" s="33">
        <v>1650.2</v>
      </c>
      <c r="L171" s="18">
        <f t="shared" si="6"/>
        <v>100</v>
      </c>
      <c r="M171" s="38"/>
      <c r="N171" s="38"/>
      <c r="O171" s="38"/>
    </row>
    <row r="172" spans="1:15" s="1" customFormat="1" ht="15.75">
      <c r="A172" s="23">
        <v>161</v>
      </c>
      <c r="B172" s="9" t="s">
        <v>13</v>
      </c>
      <c r="C172" s="9" t="s">
        <v>152</v>
      </c>
      <c r="D172" s="9" t="s">
        <v>55</v>
      </c>
      <c r="E172" s="9" t="s">
        <v>170</v>
      </c>
      <c r="F172" s="9" t="s">
        <v>55</v>
      </c>
      <c r="G172" s="9" t="s">
        <v>144</v>
      </c>
      <c r="H172" s="9" t="s">
        <v>170</v>
      </c>
      <c r="I172" s="32" t="s">
        <v>81</v>
      </c>
      <c r="J172" s="33">
        <f>J173</f>
        <v>111.7</v>
      </c>
      <c r="K172" s="33">
        <f>K173</f>
        <v>111.7</v>
      </c>
      <c r="L172" s="18">
        <f t="shared" si="6"/>
        <v>100</v>
      </c>
      <c r="M172" s="38"/>
      <c r="N172" s="38"/>
      <c r="O172" s="38"/>
    </row>
    <row r="173" spans="1:15" s="1" customFormat="1" ht="15.75">
      <c r="A173" s="23">
        <v>162</v>
      </c>
      <c r="B173" s="9" t="s">
        <v>13</v>
      </c>
      <c r="C173" s="9" t="s">
        <v>152</v>
      </c>
      <c r="D173" s="9" t="s">
        <v>136</v>
      </c>
      <c r="E173" s="9" t="s">
        <v>149</v>
      </c>
      <c r="F173" s="9" t="s">
        <v>136</v>
      </c>
      <c r="G173" s="9" t="s">
        <v>144</v>
      </c>
      <c r="H173" s="9" t="s">
        <v>168</v>
      </c>
      <c r="I173" s="32" t="s">
        <v>82</v>
      </c>
      <c r="J173" s="33">
        <v>111.7</v>
      </c>
      <c r="K173" s="33">
        <v>111.7</v>
      </c>
      <c r="L173" s="18">
        <f t="shared" si="6"/>
        <v>100</v>
      </c>
      <c r="M173" s="38"/>
      <c r="N173" s="38"/>
      <c r="O173" s="38"/>
    </row>
    <row r="174" spans="1:15" s="1" customFormat="1" ht="60">
      <c r="A174" s="23">
        <v>163</v>
      </c>
      <c r="B174" s="9" t="s">
        <v>13</v>
      </c>
      <c r="C174" s="9" t="s">
        <v>189</v>
      </c>
      <c r="D174" s="9" t="s">
        <v>55</v>
      </c>
      <c r="E174" s="9" t="s">
        <v>170</v>
      </c>
      <c r="F174" s="9" t="s">
        <v>55</v>
      </c>
      <c r="G174" s="9" t="s">
        <v>144</v>
      </c>
      <c r="H174" s="9" t="s">
        <v>170</v>
      </c>
      <c r="I174" s="32" t="s">
        <v>192</v>
      </c>
      <c r="J174" s="33">
        <f aca="true" t="shared" si="7" ref="J174:K176">J175</f>
        <v>27.8</v>
      </c>
      <c r="K174" s="33">
        <f t="shared" si="7"/>
        <v>27.8</v>
      </c>
      <c r="L174" s="18">
        <f t="shared" si="6"/>
        <v>100</v>
      </c>
      <c r="M174" s="38"/>
      <c r="N174" s="38"/>
      <c r="O174" s="38"/>
    </row>
    <row r="175" spans="1:15" s="1" customFormat="1" ht="45">
      <c r="A175" s="23">
        <v>164</v>
      </c>
      <c r="B175" s="9" t="s">
        <v>13</v>
      </c>
      <c r="C175" s="9" t="s">
        <v>189</v>
      </c>
      <c r="D175" s="9" t="s">
        <v>55</v>
      </c>
      <c r="E175" s="9" t="s">
        <v>170</v>
      </c>
      <c r="F175" s="9" t="s">
        <v>55</v>
      </c>
      <c r="G175" s="9" t="s">
        <v>170</v>
      </c>
      <c r="H175" s="9" t="s">
        <v>17</v>
      </c>
      <c r="I175" s="32" t="s">
        <v>193</v>
      </c>
      <c r="J175" s="33">
        <f t="shared" si="7"/>
        <v>27.8</v>
      </c>
      <c r="K175" s="33">
        <f t="shared" si="7"/>
        <v>27.8</v>
      </c>
      <c r="L175" s="18">
        <f t="shared" si="6"/>
        <v>100</v>
      </c>
      <c r="M175" s="38"/>
      <c r="N175" s="38"/>
      <c r="O175" s="38"/>
    </row>
    <row r="176" spans="1:15" s="1" customFormat="1" ht="45">
      <c r="A176" s="23">
        <v>165</v>
      </c>
      <c r="B176" s="9" t="s">
        <v>13</v>
      </c>
      <c r="C176" s="9" t="s">
        <v>189</v>
      </c>
      <c r="D176" s="9" t="s">
        <v>136</v>
      </c>
      <c r="E176" s="9" t="s">
        <v>170</v>
      </c>
      <c r="F176" s="9" t="s">
        <v>136</v>
      </c>
      <c r="G176" s="9" t="s">
        <v>144</v>
      </c>
      <c r="H176" s="9" t="s">
        <v>17</v>
      </c>
      <c r="I176" s="32" t="s">
        <v>195</v>
      </c>
      <c r="J176" s="33">
        <f t="shared" si="7"/>
        <v>27.8</v>
      </c>
      <c r="K176" s="33">
        <f t="shared" si="7"/>
        <v>27.8</v>
      </c>
      <c r="L176" s="18">
        <f>K176*100/J176</f>
        <v>100</v>
      </c>
      <c r="M176" s="38"/>
      <c r="N176" s="38"/>
      <c r="O176" s="38"/>
    </row>
    <row r="177" spans="1:15" s="1" customFormat="1" ht="45">
      <c r="A177" s="23">
        <v>166</v>
      </c>
      <c r="B177" s="9" t="s">
        <v>13</v>
      </c>
      <c r="C177" s="9" t="s">
        <v>189</v>
      </c>
      <c r="D177" s="9" t="s">
        <v>136</v>
      </c>
      <c r="E177" s="9" t="s">
        <v>147</v>
      </c>
      <c r="F177" s="9" t="s">
        <v>136</v>
      </c>
      <c r="G177" s="9" t="s">
        <v>144</v>
      </c>
      <c r="H177" s="9" t="s">
        <v>17</v>
      </c>
      <c r="I177" s="32" t="s">
        <v>194</v>
      </c>
      <c r="J177" s="33">
        <v>27.8</v>
      </c>
      <c r="K177" s="33">
        <v>27.8</v>
      </c>
      <c r="L177" s="18">
        <f>K177*100/J177</f>
        <v>100</v>
      </c>
      <c r="M177" s="38"/>
      <c r="N177" s="38"/>
      <c r="O177" s="38"/>
    </row>
    <row r="178" spans="1:12" ht="30">
      <c r="A178" s="23">
        <v>167</v>
      </c>
      <c r="B178" s="9" t="s">
        <v>13</v>
      </c>
      <c r="C178" s="9" t="s">
        <v>188</v>
      </c>
      <c r="D178" s="9" t="s">
        <v>55</v>
      </c>
      <c r="E178" s="9" t="s">
        <v>170</v>
      </c>
      <c r="F178" s="9" t="s">
        <v>55</v>
      </c>
      <c r="G178" s="9" t="s">
        <v>144</v>
      </c>
      <c r="H178" s="9" t="s">
        <v>170</v>
      </c>
      <c r="I178" s="8" t="s">
        <v>191</v>
      </c>
      <c r="J178" s="33">
        <f>J179</f>
        <v>-962.4</v>
      </c>
      <c r="K178" s="33">
        <f>K179</f>
        <v>-962.4</v>
      </c>
      <c r="L178" s="18">
        <f>K178*100/J178</f>
        <v>100</v>
      </c>
    </row>
    <row r="179" spans="1:12" ht="30">
      <c r="A179" s="23">
        <v>168</v>
      </c>
      <c r="B179" s="9" t="s">
        <v>13</v>
      </c>
      <c r="C179" s="9" t="s">
        <v>188</v>
      </c>
      <c r="D179" s="9" t="s">
        <v>136</v>
      </c>
      <c r="E179" s="9" t="s">
        <v>170</v>
      </c>
      <c r="F179" s="9" t="s">
        <v>136</v>
      </c>
      <c r="G179" s="9" t="s">
        <v>144</v>
      </c>
      <c r="H179" s="9" t="s">
        <v>17</v>
      </c>
      <c r="I179" s="8" t="s">
        <v>190</v>
      </c>
      <c r="J179" s="33">
        <v>-962.4</v>
      </c>
      <c r="K179" s="33">
        <v>-962.4</v>
      </c>
      <c r="L179" s="18">
        <f>K179*100/J179</f>
        <v>100</v>
      </c>
    </row>
    <row r="180" spans="1:12" ht="18.75" customHeight="1">
      <c r="A180" s="41">
        <v>169</v>
      </c>
      <c r="B180" s="42"/>
      <c r="C180" s="42"/>
      <c r="D180" s="42"/>
      <c r="E180" s="42"/>
      <c r="F180" s="42"/>
      <c r="G180" s="42"/>
      <c r="H180" s="42"/>
      <c r="I180" s="43" t="s">
        <v>291</v>
      </c>
      <c r="J180" s="24">
        <f>J12+J93</f>
        <v>419426.89999999997</v>
      </c>
      <c r="K180" s="24">
        <f>K12+K93</f>
        <v>411719.30000000005</v>
      </c>
      <c r="L180" s="18">
        <f>K180*100/J180</f>
        <v>98.16234962516712</v>
      </c>
    </row>
    <row r="181" spans="2:11" ht="14.25">
      <c r="B181" s="1"/>
      <c r="C181" s="1"/>
      <c r="D181" s="1"/>
      <c r="E181" s="1"/>
      <c r="F181" s="1"/>
      <c r="G181" s="1"/>
      <c r="H181" s="1"/>
      <c r="I181" s="17"/>
      <c r="J181" s="17"/>
      <c r="K181" s="17"/>
    </row>
    <row r="182" spans="2:11" ht="14.25">
      <c r="B182" s="1"/>
      <c r="C182" s="1"/>
      <c r="D182" s="1"/>
      <c r="E182" s="1"/>
      <c r="F182" s="1"/>
      <c r="G182" s="1"/>
      <c r="H182" s="1"/>
      <c r="I182" s="17"/>
      <c r="J182" s="17"/>
      <c r="K182" s="17"/>
    </row>
    <row r="183" spans="2:11" ht="14.25">
      <c r="B183" s="1"/>
      <c r="C183" s="1"/>
      <c r="D183" s="1"/>
      <c r="E183" s="1"/>
      <c r="F183" s="1"/>
      <c r="G183" s="1"/>
      <c r="H183" s="1"/>
      <c r="I183" s="17"/>
      <c r="J183" s="17"/>
      <c r="K183" s="17"/>
    </row>
    <row r="184" spans="2:11" ht="14.25">
      <c r="B184" s="1"/>
      <c r="C184" s="1"/>
      <c r="D184" s="1"/>
      <c r="E184" s="1"/>
      <c r="F184" s="1"/>
      <c r="G184" s="1"/>
      <c r="H184" s="1"/>
      <c r="I184" s="17"/>
      <c r="J184" s="17"/>
      <c r="K184" s="17"/>
    </row>
    <row r="185" spans="2:11" ht="14.25">
      <c r="B185" s="1"/>
      <c r="C185" s="1"/>
      <c r="D185" s="1"/>
      <c r="E185" s="1"/>
      <c r="F185" s="1"/>
      <c r="G185" s="1"/>
      <c r="H185" s="1"/>
      <c r="I185" s="17"/>
      <c r="J185" s="17"/>
      <c r="K185" s="17"/>
    </row>
    <row r="186" spans="2:11" ht="14.25">
      <c r="B186" s="1"/>
      <c r="C186" s="1"/>
      <c r="D186" s="1"/>
      <c r="E186" s="1"/>
      <c r="F186" s="1"/>
      <c r="G186" s="1"/>
      <c r="H186" s="1"/>
      <c r="I186" s="17"/>
      <c r="J186" s="17"/>
      <c r="K186" s="17"/>
    </row>
    <row r="187" spans="2:11" ht="14.25">
      <c r="B187" s="1"/>
      <c r="C187" s="1"/>
      <c r="D187" s="1"/>
      <c r="E187" s="1"/>
      <c r="F187" s="1"/>
      <c r="G187" s="1"/>
      <c r="H187" s="1"/>
      <c r="I187" s="17"/>
      <c r="J187" s="17"/>
      <c r="K187" s="17"/>
    </row>
    <row r="188" spans="2:11" ht="14.25">
      <c r="B188" s="1"/>
      <c r="C188" s="1"/>
      <c r="D188" s="1"/>
      <c r="E188" s="1"/>
      <c r="F188" s="1"/>
      <c r="G188" s="1"/>
      <c r="H188" s="1"/>
      <c r="I188" s="17"/>
      <c r="J188" s="17"/>
      <c r="K188" s="17"/>
    </row>
    <row r="189" spans="2:11" ht="14.25">
      <c r="B189" s="1"/>
      <c r="C189" s="1"/>
      <c r="D189" s="1"/>
      <c r="E189" s="1"/>
      <c r="F189" s="1"/>
      <c r="G189" s="1"/>
      <c r="H189" s="1"/>
      <c r="I189" s="17"/>
      <c r="J189" s="17"/>
      <c r="K189" s="17"/>
    </row>
    <row r="190" spans="2:11" ht="14.25">
      <c r="B190" s="1"/>
      <c r="C190" s="1"/>
      <c r="D190" s="1"/>
      <c r="E190" s="1"/>
      <c r="F190" s="1"/>
      <c r="G190" s="1"/>
      <c r="H190" s="1"/>
      <c r="I190" s="17"/>
      <c r="J190" s="17"/>
      <c r="K190" s="17"/>
    </row>
    <row r="191" spans="2:11" ht="14.25">
      <c r="B191" s="1"/>
      <c r="C191" s="1"/>
      <c r="D191" s="1"/>
      <c r="E191" s="1"/>
      <c r="F191" s="1"/>
      <c r="G191" s="1"/>
      <c r="H191" s="1"/>
      <c r="I191" s="17"/>
      <c r="J191" s="17"/>
      <c r="K191" s="17"/>
    </row>
    <row r="192" spans="2:11" ht="14.25">
      <c r="B192" s="1"/>
      <c r="C192" s="1"/>
      <c r="D192" s="1"/>
      <c r="E192" s="1"/>
      <c r="F192" s="1"/>
      <c r="G192" s="1"/>
      <c r="H192" s="1"/>
      <c r="I192" s="17"/>
      <c r="J192" s="17"/>
      <c r="K192" s="17"/>
    </row>
    <row r="193" spans="2:11" ht="14.25">
      <c r="B193" s="1"/>
      <c r="C193" s="1"/>
      <c r="D193" s="1"/>
      <c r="E193" s="1"/>
      <c r="F193" s="1"/>
      <c r="G193" s="1"/>
      <c r="H193" s="1"/>
      <c r="I193" s="17"/>
      <c r="J193" s="17"/>
      <c r="K193" s="17"/>
    </row>
    <row r="194" spans="2:11" ht="14.25">
      <c r="B194" s="1"/>
      <c r="C194" s="1"/>
      <c r="D194" s="1"/>
      <c r="E194" s="1"/>
      <c r="F194" s="1"/>
      <c r="G194" s="1"/>
      <c r="H194" s="1"/>
      <c r="I194" s="17"/>
      <c r="J194" s="17"/>
      <c r="K194" s="17"/>
    </row>
    <row r="195" spans="2:11" ht="14.25">
      <c r="B195" s="1"/>
      <c r="C195" s="1"/>
      <c r="D195" s="1"/>
      <c r="E195" s="1"/>
      <c r="F195" s="1"/>
      <c r="G195" s="1"/>
      <c r="H195" s="1"/>
      <c r="I195" s="17"/>
      <c r="J195" s="17"/>
      <c r="K195" s="17"/>
    </row>
    <row r="196" spans="2:11" ht="14.25">
      <c r="B196" s="1"/>
      <c r="C196" s="1"/>
      <c r="D196" s="1"/>
      <c r="E196" s="1"/>
      <c r="F196" s="1"/>
      <c r="G196" s="1"/>
      <c r="H196" s="1"/>
      <c r="I196" s="17"/>
      <c r="J196" s="17"/>
      <c r="K196" s="17"/>
    </row>
    <row r="197" spans="2:11" ht="14.25">
      <c r="B197" s="1"/>
      <c r="C197" s="1"/>
      <c r="D197" s="1"/>
      <c r="E197" s="1"/>
      <c r="F197" s="1"/>
      <c r="G197" s="1"/>
      <c r="H197" s="1"/>
      <c r="I197" s="17"/>
      <c r="J197" s="17"/>
      <c r="K197" s="17"/>
    </row>
    <row r="198" spans="2:11" ht="14.25">
      <c r="B198" s="1"/>
      <c r="C198" s="1"/>
      <c r="D198" s="1"/>
      <c r="E198" s="1"/>
      <c r="F198" s="1"/>
      <c r="G198" s="1"/>
      <c r="H198" s="1"/>
      <c r="I198" s="17"/>
      <c r="J198" s="17"/>
      <c r="K198" s="17"/>
    </row>
    <row r="199" spans="2:11" ht="14.25">
      <c r="B199" s="1"/>
      <c r="C199" s="1"/>
      <c r="D199" s="1"/>
      <c r="E199" s="1"/>
      <c r="F199" s="1"/>
      <c r="G199" s="1"/>
      <c r="H199" s="1"/>
      <c r="I199" s="17"/>
      <c r="J199" s="17"/>
      <c r="K199" s="17"/>
    </row>
    <row r="200" spans="2:11" ht="14.25">
      <c r="B200" s="1"/>
      <c r="C200" s="1"/>
      <c r="D200" s="1"/>
      <c r="E200" s="1"/>
      <c r="F200" s="1"/>
      <c r="G200" s="1"/>
      <c r="H200" s="1"/>
      <c r="I200" s="17"/>
      <c r="J200" s="17"/>
      <c r="K200" s="17"/>
    </row>
    <row r="201" spans="2:11" ht="14.25">
      <c r="B201" s="1"/>
      <c r="C201" s="1"/>
      <c r="D201" s="1"/>
      <c r="E201" s="1"/>
      <c r="F201" s="1"/>
      <c r="G201" s="1"/>
      <c r="H201" s="1"/>
      <c r="I201" s="17"/>
      <c r="J201" s="17"/>
      <c r="K201" s="17"/>
    </row>
    <row r="202" spans="2:11" ht="14.25">
      <c r="B202" s="1"/>
      <c r="C202" s="1"/>
      <c r="D202" s="1"/>
      <c r="E202" s="1"/>
      <c r="F202" s="1"/>
      <c r="G202" s="1"/>
      <c r="H202" s="1"/>
      <c r="I202" s="17"/>
      <c r="J202" s="17"/>
      <c r="K202" s="17"/>
    </row>
    <row r="203" spans="2:11" ht="14.25">
      <c r="B203" s="1"/>
      <c r="C203" s="1"/>
      <c r="D203" s="1"/>
      <c r="E203" s="1"/>
      <c r="F203" s="1"/>
      <c r="G203" s="1"/>
      <c r="H203" s="1"/>
      <c r="I203" s="17"/>
      <c r="J203" s="17"/>
      <c r="K203" s="17"/>
    </row>
    <row r="204" spans="2:11" ht="14.25">
      <c r="B204" s="1"/>
      <c r="C204" s="1"/>
      <c r="D204" s="1"/>
      <c r="E204" s="1"/>
      <c r="F204" s="1"/>
      <c r="G204" s="1"/>
      <c r="H204" s="1"/>
      <c r="I204" s="17"/>
      <c r="J204" s="17"/>
      <c r="K204" s="17"/>
    </row>
  </sheetData>
  <sheetProtection/>
  <mergeCells count="9">
    <mergeCell ref="A5:L6"/>
    <mergeCell ref="J2:L2"/>
    <mergeCell ref="I3:L3"/>
    <mergeCell ref="L9:L10"/>
    <mergeCell ref="A9:A10"/>
    <mergeCell ref="B9:H9"/>
    <mergeCell ref="I9:I10"/>
    <mergeCell ref="J9:J10"/>
    <mergeCell ref="K9:K10"/>
  </mergeCells>
  <printOptions/>
  <pageMargins left="0.3937007874015748" right="0.3937007874015748" top="0.1968503937007874" bottom="0.1968503937007874" header="0.1968503937007874" footer="0.1968503937007874"/>
  <pageSetup fitToHeight="10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IlyashIN</dc:creator>
  <cp:keywords/>
  <dc:description/>
  <cp:lastModifiedBy>Райсовет</cp:lastModifiedBy>
  <cp:lastPrinted>2017-03-22T04:24:57Z</cp:lastPrinted>
  <dcterms:created xsi:type="dcterms:W3CDTF">2007-11-19T11:49:52Z</dcterms:created>
  <dcterms:modified xsi:type="dcterms:W3CDTF">2017-04-30T07:05:30Z</dcterms:modified>
  <cp:category/>
  <cp:version/>
  <cp:contentType/>
  <cp:contentStatus/>
</cp:coreProperties>
</file>